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Sheet1!$A$1:$D$47</definedName>
  </definedNames>
  <calcPr calcId="125725"/>
</workbook>
</file>

<file path=xl/calcChain.xml><?xml version="1.0" encoding="utf-8"?>
<calcChain xmlns="http://schemas.openxmlformats.org/spreadsheetml/2006/main">
  <c r="B142" i="1"/>
  <c r="C135"/>
  <c r="C124"/>
  <c r="C118"/>
  <c r="C116"/>
  <c r="C103"/>
  <c r="C96"/>
  <c r="B92"/>
  <c r="C87" s="1"/>
  <c r="C81"/>
  <c r="D73"/>
  <c r="C66"/>
  <c r="D70" s="1"/>
  <c r="D60"/>
  <c r="C50"/>
  <c r="D56" s="1"/>
  <c r="C43"/>
  <c r="C40"/>
  <c r="D29"/>
  <c r="C15"/>
  <c r="D16" s="1"/>
  <c r="C7"/>
  <c r="D30" l="1"/>
  <c r="D32" s="1"/>
  <c r="D71" s="1"/>
  <c r="D74" s="1"/>
  <c r="D47"/>
  <c r="C111"/>
  <c r="C126"/>
  <c r="B30"/>
  <c r="C136"/>
  <c r="D75" s="1"/>
  <c r="D76" l="1"/>
</calcChain>
</file>

<file path=xl/sharedStrings.xml><?xml version="1.0" encoding="utf-8"?>
<sst xmlns="http://schemas.openxmlformats.org/spreadsheetml/2006/main" count="140" uniqueCount="137">
  <si>
    <t>Special Checking Account</t>
  </si>
  <si>
    <t>Tax Account</t>
  </si>
  <si>
    <t>Combined Fund</t>
  </si>
  <si>
    <t>TOTAL OF TOWN ACCOUNTS</t>
  </si>
  <si>
    <t>RECONCILLIATION OF THE 2016 TAX ROLL</t>
  </si>
  <si>
    <t>TAX COLLECTIONS</t>
  </si>
  <si>
    <t>Total 2016 Tax Collections</t>
  </si>
  <si>
    <t>Lottery Credit</t>
  </si>
  <si>
    <t>August Settlement</t>
  </si>
  <si>
    <t>Delinquent Personal Property Tax</t>
  </si>
  <si>
    <t>Dog Licenses Collected</t>
  </si>
  <si>
    <t>Advance Tax Collections (Dec. 2017)</t>
  </si>
  <si>
    <t>Total Tax</t>
  </si>
  <si>
    <t xml:space="preserve">TAX SETTLEMENTS </t>
  </si>
  <si>
    <t>Winnebago County</t>
  </si>
  <si>
    <t>Omro School District</t>
  </si>
  <si>
    <t>Winneconne School District</t>
  </si>
  <si>
    <t>Fox Valley Technical College</t>
  </si>
  <si>
    <t>Sanitary District</t>
  </si>
  <si>
    <t>Sanitary District (Delinquent Sewer Charge)</t>
  </si>
  <si>
    <t>Winnebago County Specials</t>
  </si>
  <si>
    <t>Dog Licenses paid to County</t>
  </si>
  <si>
    <t>Town's Special, Private Road snow removal</t>
  </si>
  <si>
    <t>Town's Specials</t>
  </si>
  <si>
    <t>Towns Share of Dog Licenses</t>
  </si>
  <si>
    <t>Total Paid to Other Tax Jurisdictions</t>
  </si>
  <si>
    <t>Towns Tax levied plus advanced 2016 Tax Collections</t>
  </si>
  <si>
    <t>REVENUES</t>
  </si>
  <si>
    <t>INTERGOVERNMENTAL REVENUES</t>
  </si>
  <si>
    <t>State Shared Revenue</t>
  </si>
  <si>
    <t>2% Fire Dues</t>
  </si>
  <si>
    <t>General Transportation Aids</t>
  </si>
  <si>
    <t>Recycling Grant</t>
  </si>
  <si>
    <t>In Lieu of Tax</t>
  </si>
  <si>
    <t>Managed Forest Land (Towns Share)</t>
  </si>
  <si>
    <t>Received</t>
  </si>
  <si>
    <t>Paid To County</t>
  </si>
  <si>
    <t>Aid on Land Equal To Tax (Towns Share)</t>
  </si>
  <si>
    <t xml:space="preserve">Received </t>
  </si>
  <si>
    <t>Paid To Others</t>
  </si>
  <si>
    <t>Exempt Computer Aid</t>
  </si>
  <si>
    <t>Total Intergovernmental Revenues</t>
  </si>
  <si>
    <t>LICENSES AND PERMITS</t>
  </si>
  <si>
    <t>Liquor Licenses</t>
  </si>
  <si>
    <t>Dog Licenses</t>
  </si>
  <si>
    <t xml:space="preserve">    County Dog Refund</t>
  </si>
  <si>
    <t xml:space="preserve">   Dog Licenses Retained By Town</t>
  </si>
  <si>
    <t>Building, Culvert, Razing Permits</t>
  </si>
  <si>
    <t>Land Use Permits</t>
  </si>
  <si>
    <t>Zoning Permits</t>
  </si>
  <si>
    <t>Total Licenses and Permits</t>
  </si>
  <si>
    <t>PUBLIC CHARGES FOR SERVICES</t>
  </si>
  <si>
    <t>Inquiries And Copy Fees</t>
  </si>
  <si>
    <t>Kelly Lane Light</t>
  </si>
  <si>
    <t>Total Public Charges For Services</t>
  </si>
  <si>
    <t>OTHER REVENUE</t>
  </si>
  <si>
    <t>Fines &amp; Penalties</t>
  </si>
  <si>
    <t>Interest on Accounts</t>
  </si>
  <si>
    <t>Interest on Delinquent Personal Property</t>
  </si>
  <si>
    <t>Over Payments, Tax and Misc Charges</t>
  </si>
  <si>
    <t>Publishing Fee &amp; Recycling &amp; Trash Pick Up/Other</t>
  </si>
  <si>
    <t>Special Assesments, Garbage &amp; Recycling Pick up</t>
  </si>
  <si>
    <t>Special Assessments, Snow removal pivate roads</t>
  </si>
  <si>
    <t>Hall Rent &amp; Land Lease</t>
  </si>
  <si>
    <t>Total Miscellaneous Revenues</t>
  </si>
  <si>
    <t>TOTAL RECEIVED FOR YEAR</t>
  </si>
  <si>
    <t>Ending Balance 2016</t>
  </si>
  <si>
    <t>Less Advance 2016 Taxes</t>
  </si>
  <si>
    <t>Balance Forwarded</t>
  </si>
  <si>
    <t>Total Paid Out</t>
  </si>
  <si>
    <t xml:space="preserve">TOWN ORDERS </t>
  </si>
  <si>
    <t>GENERAL GOVERNMENT</t>
  </si>
  <si>
    <t>Legislative (Board)</t>
  </si>
  <si>
    <t>Martin Johnson, Wage</t>
  </si>
  <si>
    <t>John Meyerhofer, Wage</t>
  </si>
  <si>
    <t>Ron Flegner, Wage</t>
  </si>
  <si>
    <t>Legislative Expense</t>
  </si>
  <si>
    <t xml:space="preserve">Payroll liabilities and Pebsco </t>
  </si>
  <si>
    <t>General Administration</t>
  </si>
  <si>
    <t>Julia Reinert, Wage</t>
  </si>
  <si>
    <t>Susan Schwartz, Wage</t>
  </si>
  <si>
    <t>Administrative Expense</t>
  </si>
  <si>
    <t>Office Supplies and Expense</t>
  </si>
  <si>
    <t>Elections</t>
  </si>
  <si>
    <t>Election Expense</t>
  </si>
  <si>
    <t>New Election Equipment</t>
  </si>
  <si>
    <t>Financial Administration</t>
  </si>
  <si>
    <t>Trina Herbst-Gutche, Wage</t>
  </si>
  <si>
    <t>Troy Zacharias, Assessors Reval Fee</t>
  </si>
  <si>
    <t>Building Administrator</t>
  </si>
  <si>
    <t>Open Book &amp; Board of Review</t>
  </si>
  <si>
    <t>Financial Expense</t>
  </si>
  <si>
    <t>Town Hall</t>
  </si>
  <si>
    <t>Phone  &amp; Utilities</t>
  </si>
  <si>
    <t>Heat</t>
  </si>
  <si>
    <t>Internet</t>
  </si>
  <si>
    <t>Expenses</t>
  </si>
  <si>
    <t>Capital Expense, New Furnace and Air</t>
  </si>
  <si>
    <t xml:space="preserve">Insurance  </t>
  </si>
  <si>
    <t>Legal Fees</t>
  </si>
  <si>
    <t>Total General Government</t>
  </si>
  <si>
    <t>PUBLIC SAFETY</t>
  </si>
  <si>
    <t>Fire Protection, First Responders</t>
  </si>
  <si>
    <t>Ambulance</t>
  </si>
  <si>
    <t>Animal Control</t>
  </si>
  <si>
    <t>Total Public Safety</t>
  </si>
  <si>
    <t>PUBLIC WORKS</t>
  </si>
  <si>
    <t>Total Road Expense</t>
  </si>
  <si>
    <t>Road Maintenance</t>
  </si>
  <si>
    <t>Snow Removal on Town Roads</t>
  </si>
  <si>
    <t>Snow Removal on Private Roads</t>
  </si>
  <si>
    <t>Other Road Expense</t>
  </si>
  <si>
    <t>Town Hall Street Light</t>
  </si>
  <si>
    <t>Garbage And Recycling Road Side Pick Up</t>
  </si>
  <si>
    <t>Weed Control</t>
  </si>
  <si>
    <t>Total Public Works</t>
  </si>
  <si>
    <t>OTHER EXPENSES</t>
  </si>
  <si>
    <t>Refunds  in Excess of Tax</t>
  </si>
  <si>
    <t>ROW, Special Assessment &amp;  Misc. Refunds</t>
  </si>
  <si>
    <t>Inquiry Fees to Treasurer</t>
  </si>
  <si>
    <t>Treasures Dog License Fee</t>
  </si>
  <si>
    <t>Planning and Zoning Expense</t>
  </si>
  <si>
    <t>Zoning Administrator</t>
  </si>
  <si>
    <t>Total Other Expenses</t>
  </si>
  <si>
    <t>TOTAL TOWN ORDERS</t>
  </si>
  <si>
    <t>The Town has no indebtedness.</t>
  </si>
  <si>
    <t>Values in Combined Fund</t>
  </si>
  <si>
    <t xml:space="preserve">     Capital Purchases, Fire Equip.</t>
  </si>
  <si>
    <t xml:space="preserve">     Reval Money</t>
  </si>
  <si>
    <t xml:space="preserve">I hereby certify the following report to be correct and true to </t>
  </si>
  <si>
    <t>the best of my knowledge.     Julia Reinert, Clerk</t>
  </si>
  <si>
    <t xml:space="preserve">                                              TOWN OF POYGAN 2017  ANNUAL REPORT</t>
  </si>
  <si>
    <t>Balance on Hand December 31, 2017</t>
  </si>
  <si>
    <t>Towns share of 2016 Tax Roll</t>
  </si>
  <si>
    <t>Taxes Retained by Town December 2016</t>
  </si>
  <si>
    <t xml:space="preserve">   TOWN ACCOUNTS AND BALANCES DECEMBER 31, 2017</t>
  </si>
  <si>
    <t>Sub Total for 2017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</si>
</sst>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#,##0.00;\-#,##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42">
    <xf numFmtId="0" fontId="0" fillId="0" borderId="0" xfId="0"/>
    <xf numFmtId="0" fontId="0" fillId="0" borderId="0" xfId="0" applyFont="1" applyFill="1"/>
    <xf numFmtId="0" fontId="2" fillId="0" borderId="0" xfId="0" applyFont="1" applyFill="1"/>
    <xf numFmtId="44" fontId="0" fillId="0" borderId="0" xfId="1" applyFont="1" applyFill="1"/>
    <xf numFmtId="0" fontId="2" fillId="0" borderId="0" xfId="0" applyFont="1" applyFill="1" applyAlignment="1">
      <alignment horizontal="center"/>
    </xf>
    <xf numFmtId="164" fontId="0" fillId="0" borderId="0" xfId="1" applyNumberFormat="1" applyFont="1" applyFill="1"/>
    <xf numFmtId="0" fontId="0" fillId="0" borderId="0" xfId="0" applyFill="1"/>
    <xf numFmtId="44" fontId="0" fillId="0" borderId="0" xfId="1" applyNumberFormat="1" applyFont="1" applyFill="1"/>
    <xf numFmtId="44" fontId="0" fillId="0" borderId="0" xfId="0" applyNumberFormat="1" applyFont="1" applyFill="1" applyBorder="1"/>
    <xf numFmtId="8" fontId="0" fillId="0" borderId="0" xfId="0" applyNumberFormat="1" applyFill="1"/>
    <xf numFmtId="8" fontId="0" fillId="0" borderId="1" xfId="0" applyNumberFormat="1" applyFill="1" applyBorder="1"/>
    <xf numFmtId="0" fontId="3" fillId="0" borderId="0" xfId="0" applyFont="1" applyFill="1" applyAlignment="1">
      <alignment horizontal="right"/>
    </xf>
    <xf numFmtId="44" fontId="0" fillId="0" borderId="0" xfId="1" applyNumberFormat="1" applyFont="1" applyFill="1" applyAlignment="1">
      <alignment horizontal="center"/>
    </xf>
    <xf numFmtId="44" fontId="0" fillId="0" borderId="0" xfId="0" applyNumberFormat="1" applyFill="1"/>
    <xf numFmtId="0" fontId="0" fillId="0" borderId="0" xfId="0" applyNumberFormat="1" applyFill="1"/>
    <xf numFmtId="44" fontId="0" fillId="0" borderId="0" xfId="0" applyNumberFormat="1" applyFont="1" applyFill="1"/>
    <xf numFmtId="164" fontId="4" fillId="0" borderId="0" xfId="0" applyNumberFormat="1" applyFont="1" applyFill="1"/>
    <xf numFmtId="44" fontId="0" fillId="0" borderId="0" xfId="1" applyNumberFormat="1" applyFont="1" applyFill="1" applyAlignment="1">
      <alignment horizontal="right"/>
    </xf>
    <xf numFmtId="44" fontId="0" fillId="0" borderId="2" xfId="1" applyNumberFormat="1" applyFont="1" applyFill="1" applyBorder="1"/>
    <xf numFmtId="0" fontId="3" fillId="0" borderId="0" xfId="0" applyFont="1" applyFill="1" applyAlignment="1">
      <alignment horizontal="left"/>
    </xf>
    <xf numFmtId="44" fontId="0" fillId="0" borderId="0" xfId="1" applyNumberFormat="1" applyFont="1" applyFill="1" applyBorder="1"/>
    <xf numFmtId="0" fontId="0" fillId="0" borderId="0" xfId="0" applyFont="1" applyFill="1" applyAlignment="1">
      <alignment horizontal="left" indent="1"/>
    </xf>
    <xf numFmtId="165" fontId="5" fillId="0" borderId="0" xfId="0" applyNumberFormat="1" applyFont="1" applyFill="1" applyBorder="1"/>
    <xf numFmtId="44" fontId="0" fillId="0" borderId="1" xfId="0" applyNumberFormat="1" applyFont="1" applyFill="1" applyBorder="1"/>
    <xf numFmtId="0" fontId="6" fillId="0" borderId="0" xfId="0" applyFont="1" applyFill="1" applyAlignment="1">
      <alignment horizontal="center"/>
    </xf>
    <xf numFmtId="44" fontId="6" fillId="0" borderId="0" xfId="2" applyNumberFormat="1" applyFont="1" applyFill="1" applyBorder="1"/>
    <xf numFmtId="0" fontId="0" fillId="0" borderId="0" xfId="0" applyFont="1" applyFill="1" applyAlignment="1">
      <alignment horizontal="center"/>
    </xf>
    <xf numFmtId="44" fontId="0" fillId="0" borderId="3" xfId="1" applyNumberFormat="1" applyFont="1" applyFill="1" applyBorder="1"/>
    <xf numFmtId="44" fontId="0" fillId="0" borderId="0" xfId="0" applyNumberFormat="1"/>
    <xf numFmtId="0" fontId="6" fillId="0" borderId="0" xfId="0" applyFont="1" applyFill="1"/>
    <xf numFmtId="44" fontId="0" fillId="0" borderId="2" xfId="0" applyNumberFormat="1" applyFont="1" applyFill="1" applyBorder="1"/>
    <xf numFmtId="44" fontId="7" fillId="0" borderId="0" xfId="0" applyNumberFormat="1" applyFont="1" applyFill="1"/>
    <xf numFmtId="0" fontId="6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4" fontId="0" fillId="0" borderId="0" xfId="0" applyNumberFormat="1" applyFill="1"/>
    <xf numFmtId="44" fontId="8" fillId="0" borderId="0" xfId="0" applyNumberFormat="1" applyFont="1" applyFill="1"/>
    <xf numFmtId="164" fontId="0" fillId="0" borderId="0" xfId="0" applyNumberFormat="1" applyFill="1"/>
    <xf numFmtId="44" fontId="0" fillId="0" borderId="3" xfId="0" applyNumberFormat="1" applyFont="1" applyFill="1" applyBorder="1"/>
    <xf numFmtId="44" fontId="0" fillId="0" borderId="4" xfId="1" applyNumberFormat="1" applyFont="1" applyFill="1" applyBorder="1"/>
    <xf numFmtId="0" fontId="0" fillId="0" borderId="0" xfId="0" applyFont="1" applyFill="1" applyBorder="1" applyAlignment="1">
      <alignment horizontal="left"/>
    </xf>
    <xf numFmtId="4" fontId="0" fillId="0" borderId="0" xfId="0" applyNumberFormat="1"/>
    <xf numFmtId="164" fontId="4" fillId="0" borderId="0" xfId="0" applyNumberFormat="1" applyFont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6"/>
  <sheetViews>
    <sheetView tabSelected="1" topLeftCell="A46" workbookViewId="0">
      <selection activeCell="A76" sqref="A76"/>
    </sheetView>
  </sheetViews>
  <sheetFormatPr defaultRowHeight="15"/>
  <cols>
    <col min="1" max="1" width="46.28515625" customWidth="1"/>
    <col min="2" max="2" width="14" customWidth="1"/>
    <col min="3" max="3" width="15.7109375" customWidth="1"/>
    <col min="4" max="4" width="16.28515625" customWidth="1"/>
  </cols>
  <sheetData>
    <row r="1" spans="1:5">
      <c r="A1" s="2" t="s">
        <v>131</v>
      </c>
      <c r="B1" s="3"/>
      <c r="C1" s="3"/>
      <c r="D1" s="3"/>
    </row>
    <row r="2" spans="1:5">
      <c r="A2" s="2"/>
      <c r="B2" s="3"/>
      <c r="C2" s="3"/>
      <c r="D2" s="3"/>
    </row>
    <row r="3" spans="1:5">
      <c r="A3" s="4" t="s">
        <v>135</v>
      </c>
      <c r="B3" s="5"/>
      <c r="C3" s="5"/>
      <c r="D3" s="6"/>
    </row>
    <row r="4" spans="1:5">
      <c r="A4" s="1" t="s">
        <v>0</v>
      </c>
      <c r="B4" s="7"/>
      <c r="C4" s="8">
        <v>101116.85</v>
      </c>
      <c r="D4" s="9"/>
    </row>
    <row r="5" spans="1:5">
      <c r="A5" s="1" t="s">
        <v>1</v>
      </c>
      <c r="B5" s="7"/>
      <c r="C5" s="8">
        <v>1068139.27</v>
      </c>
      <c r="D5" s="9"/>
    </row>
    <row r="6" spans="1:5" ht="15.75" thickBot="1">
      <c r="A6" s="1" t="s">
        <v>2</v>
      </c>
      <c r="B6" s="7"/>
      <c r="C6" s="10">
        <v>77036.73</v>
      </c>
      <c r="D6" s="9"/>
    </row>
    <row r="7" spans="1:5">
      <c r="A7" s="11" t="s">
        <v>3</v>
      </c>
      <c r="B7" s="7"/>
      <c r="C7" s="8">
        <f>SUM(C4:C6)</f>
        <v>1246292.8500000001</v>
      </c>
    </row>
    <row r="8" spans="1:5">
      <c r="A8" s="4" t="s">
        <v>4</v>
      </c>
      <c r="B8" s="12"/>
      <c r="C8" s="7"/>
      <c r="D8" s="9"/>
    </row>
    <row r="9" spans="1:5">
      <c r="A9" s="1" t="s">
        <v>5</v>
      </c>
      <c r="B9" s="7"/>
      <c r="C9" s="7"/>
      <c r="D9" s="6"/>
    </row>
    <row r="10" spans="1:5">
      <c r="A10" s="6" t="s">
        <v>6</v>
      </c>
      <c r="B10" s="7"/>
      <c r="C10" s="13">
        <v>2031205.14</v>
      </c>
      <c r="D10" s="14"/>
    </row>
    <row r="11" spans="1:5">
      <c r="A11" s="1" t="s">
        <v>7</v>
      </c>
      <c r="B11" s="7"/>
      <c r="C11" s="8">
        <v>4917.8999999999996</v>
      </c>
      <c r="D11" s="6"/>
    </row>
    <row r="12" spans="1:5">
      <c r="A12" s="1" t="s">
        <v>8</v>
      </c>
      <c r="B12" s="7"/>
      <c r="C12" s="15">
        <v>79749.06</v>
      </c>
      <c r="D12" s="9"/>
      <c r="E12" s="40"/>
    </row>
    <row r="13" spans="1:5">
      <c r="A13" s="1" t="s">
        <v>9</v>
      </c>
      <c r="B13" s="7"/>
      <c r="C13" s="15">
        <v>360.87</v>
      </c>
      <c r="D13" s="9"/>
      <c r="E13" s="40"/>
    </row>
    <row r="14" spans="1:5">
      <c r="A14" s="1" t="s">
        <v>10</v>
      </c>
      <c r="B14" s="7"/>
      <c r="C14" s="15">
        <v>1535</v>
      </c>
      <c r="D14" s="9"/>
      <c r="E14" s="40"/>
    </row>
    <row r="15" spans="1:5">
      <c r="A15" s="6" t="s">
        <v>11</v>
      </c>
      <c r="B15" s="7"/>
      <c r="C15" s="16">
        <f>45+260258.36+15+155+90435.07+174053.19+25+30+110882.69+120172.42+30+107558.23+10+59678.85+25+144532.34+10+5+10</f>
        <v>1067931.1500000001</v>
      </c>
      <c r="D15" s="6"/>
      <c r="E15" s="41"/>
    </row>
    <row r="16" spans="1:5" ht="15.75" thickBot="1">
      <c r="A16" s="11" t="s">
        <v>12</v>
      </c>
      <c r="B16" s="17"/>
      <c r="C16" s="17"/>
      <c r="D16" s="18">
        <f>SUM(C10:C15)</f>
        <v>3185699.12</v>
      </c>
      <c r="E16" s="40"/>
    </row>
    <row r="17" spans="1:5" ht="15.75" thickTop="1">
      <c r="A17" s="1" t="s">
        <v>13</v>
      </c>
      <c r="B17" s="7"/>
      <c r="C17" s="15"/>
      <c r="D17" s="7"/>
      <c r="E17" s="40"/>
    </row>
    <row r="18" spans="1:5">
      <c r="A18" s="1" t="s">
        <v>14</v>
      </c>
      <c r="C18" s="17">
        <v>650640.24</v>
      </c>
      <c r="D18" s="13"/>
      <c r="E18" s="40"/>
    </row>
    <row r="19" spans="1:5">
      <c r="A19" s="1" t="s">
        <v>15</v>
      </c>
      <c r="C19" s="15">
        <v>265218.87</v>
      </c>
      <c r="D19" s="13"/>
      <c r="E19" s="40"/>
    </row>
    <row r="20" spans="1:5">
      <c r="A20" s="1" t="s">
        <v>16</v>
      </c>
      <c r="C20" s="15">
        <v>668656.34</v>
      </c>
      <c r="D20" s="6"/>
      <c r="E20" s="40"/>
    </row>
    <row r="21" spans="1:5">
      <c r="A21" s="1" t="s">
        <v>17</v>
      </c>
      <c r="C21" s="15">
        <v>121199.92</v>
      </c>
      <c r="D21" s="6"/>
      <c r="E21" s="40"/>
    </row>
    <row r="22" spans="1:5">
      <c r="A22" s="1" t="s">
        <v>18</v>
      </c>
      <c r="C22" s="15">
        <v>13090.9</v>
      </c>
      <c r="D22" s="15"/>
      <c r="E22" s="40"/>
    </row>
    <row r="23" spans="1:5">
      <c r="A23" s="1" t="s">
        <v>19</v>
      </c>
      <c r="C23" s="8">
        <v>3638.26</v>
      </c>
      <c r="D23" s="6"/>
      <c r="E23" s="40"/>
    </row>
    <row r="24" spans="1:5">
      <c r="A24" s="1" t="s">
        <v>20</v>
      </c>
      <c r="C24" s="8">
        <v>1890</v>
      </c>
      <c r="D24" s="6"/>
      <c r="E24" s="40"/>
    </row>
    <row r="25" spans="1:5">
      <c r="A25" s="1" t="s">
        <v>21</v>
      </c>
      <c r="C25" s="15">
        <v>980</v>
      </c>
      <c r="D25" s="6"/>
      <c r="E25" s="40"/>
    </row>
    <row r="26" spans="1:5">
      <c r="A26" s="6" t="s">
        <v>22</v>
      </c>
      <c r="B26" s="7"/>
      <c r="C26" s="15">
        <v>8740</v>
      </c>
      <c r="D26" s="13"/>
      <c r="E26" s="40"/>
    </row>
    <row r="27" spans="1:5">
      <c r="A27" s="1" t="s">
        <v>23</v>
      </c>
      <c r="B27" s="6"/>
      <c r="C27" s="15">
        <v>114287.76</v>
      </c>
      <c r="E27" s="40"/>
    </row>
    <row r="28" spans="1:5">
      <c r="A28" s="1" t="s">
        <v>24</v>
      </c>
      <c r="B28" s="7"/>
      <c r="C28" s="15">
        <v>555</v>
      </c>
      <c r="D28" s="6"/>
      <c r="E28" s="40"/>
    </row>
    <row r="29" spans="1:5">
      <c r="A29" s="19" t="s">
        <v>25</v>
      </c>
      <c r="B29" s="17"/>
      <c r="C29" s="15"/>
      <c r="D29" s="20">
        <f>SUM(C18:C28)</f>
        <v>1848897.2899999998</v>
      </c>
      <c r="E29" s="40"/>
    </row>
    <row r="30" spans="1:5">
      <c r="A30" s="19" t="s">
        <v>133</v>
      </c>
      <c r="B30" s="17">
        <f>+D30-C15</f>
        <v>268870.68000000017</v>
      </c>
      <c r="C30" s="15"/>
      <c r="D30" s="7">
        <f>+D16-D29</f>
        <v>1336801.8300000003</v>
      </c>
      <c r="E30" s="40"/>
    </row>
    <row r="31" spans="1:5">
      <c r="A31" s="19" t="s">
        <v>26</v>
      </c>
      <c r="B31" s="17"/>
      <c r="C31" s="15"/>
      <c r="D31" s="7"/>
      <c r="E31" s="40"/>
    </row>
    <row r="32" spans="1:5" ht="15.75" thickBot="1">
      <c r="A32" s="4" t="s">
        <v>27</v>
      </c>
      <c r="B32" s="12"/>
      <c r="C32" s="15"/>
      <c r="D32" s="18">
        <f>+D30</f>
        <v>1336801.8300000003</v>
      </c>
      <c r="E32" s="40"/>
    </row>
    <row r="33" spans="1:5" ht="15.75" thickTop="1">
      <c r="A33" s="6" t="s">
        <v>134</v>
      </c>
      <c r="B33" s="7"/>
      <c r="C33" s="15"/>
      <c r="D33" s="15"/>
      <c r="E33" s="40"/>
    </row>
    <row r="34" spans="1:5">
      <c r="A34" s="1" t="s">
        <v>28</v>
      </c>
      <c r="B34" s="7"/>
      <c r="C34" s="15"/>
      <c r="D34" s="6"/>
      <c r="E34" s="40"/>
    </row>
    <row r="35" spans="1:5">
      <c r="A35" s="1" t="s">
        <v>29</v>
      </c>
      <c r="B35" s="7"/>
      <c r="C35" s="8">
        <v>11563.09</v>
      </c>
      <c r="D35" s="6"/>
      <c r="E35" s="40"/>
    </row>
    <row r="36" spans="1:5">
      <c r="A36" s="1" t="s">
        <v>30</v>
      </c>
      <c r="B36" s="15"/>
      <c r="C36" s="15">
        <v>5749.61</v>
      </c>
      <c r="D36" s="6"/>
      <c r="E36" s="40"/>
    </row>
    <row r="37" spans="1:5">
      <c r="A37" s="1" t="s">
        <v>31</v>
      </c>
      <c r="B37" s="15"/>
      <c r="C37" s="15">
        <v>76387.38</v>
      </c>
      <c r="D37" s="6"/>
    </row>
    <row r="38" spans="1:5">
      <c r="A38" s="1" t="s">
        <v>32</v>
      </c>
      <c r="B38" s="15"/>
      <c r="C38" s="15">
        <v>1724.57</v>
      </c>
      <c r="D38" s="6"/>
    </row>
    <row r="39" spans="1:5">
      <c r="A39" s="1" t="s">
        <v>33</v>
      </c>
      <c r="B39" s="15"/>
      <c r="C39" s="15">
        <v>215.78</v>
      </c>
      <c r="D39" s="6"/>
    </row>
    <row r="40" spans="1:5">
      <c r="A40" s="1" t="s">
        <v>34</v>
      </c>
      <c r="B40" s="15"/>
      <c r="C40" s="7">
        <f>+B41-B42</f>
        <v>254.13000000000002</v>
      </c>
      <c r="D40" s="13"/>
    </row>
    <row r="41" spans="1:5">
      <c r="A41" s="21" t="s">
        <v>35</v>
      </c>
      <c r="B41" s="15">
        <v>317.66000000000003</v>
      </c>
      <c r="C41" s="22"/>
      <c r="D41" s="13"/>
    </row>
    <row r="42" spans="1:5" ht="15.75" thickBot="1">
      <c r="A42" s="21" t="s">
        <v>36</v>
      </c>
      <c r="B42" s="23">
        <v>63.53</v>
      </c>
      <c r="C42" s="15"/>
      <c r="D42" s="13"/>
    </row>
    <row r="43" spans="1:5">
      <c r="A43" s="1" t="s">
        <v>37</v>
      </c>
      <c r="B43" s="15"/>
      <c r="C43" s="7">
        <f>+B44-B45</f>
        <v>3731.6100000000006</v>
      </c>
      <c r="D43" s="6"/>
    </row>
    <row r="44" spans="1:5">
      <c r="A44" s="21" t="s">
        <v>38</v>
      </c>
      <c r="B44" s="15">
        <v>36171.93</v>
      </c>
      <c r="C44" s="6"/>
      <c r="D44" s="13"/>
    </row>
    <row r="45" spans="1:5" ht="15.75" thickBot="1">
      <c r="A45" s="21" t="s">
        <v>39</v>
      </c>
      <c r="B45" s="23">
        <v>32440.32</v>
      </c>
      <c r="C45" s="15"/>
      <c r="D45" s="22"/>
    </row>
    <row r="46" spans="1:5" ht="15.75" thickBot="1">
      <c r="A46" s="1" t="s">
        <v>40</v>
      </c>
      <c r="B46" s="15"/>
      <c r="C46" s="23">
        <v>7</v>
      </c>
      <c r="D46" s="6"/>
    </row>
    <row r="47" spans="1:5" ht="15.75" thickBot="1">
      <c r="A47" s="11" t="s">
        <v>41</v>
      </c>
      <c r="B47" s="7"/>
      <c r="C47" s="15"/>
      <c r="D47" s="18">
        <f>SUM(C35:C46)</f>
        <v>99633.170000000013</v>
      </c>
    </row>
    <row r="48" spans="1:5" ht="15.75" thickTop="1">
      <c r="A48" s="1" t="s">
        <v>42</v>
      </c>
      <c r="B48" s="7"/>
      <c r="C48" s="15"/>
      <c r="D48" s="13"/>
    </row>
    <row r="49" spans="1:4">
      <c r="A49" s="1" t="s">
        <v>43</v>
      </c>
      <c r="B49" s="7"/>
      <c r="C49" s="15">
        <v>1080</v>
      </c>
      <c r="D49" s="13"/>
    </row>
    <row r="50" spans="1:4">
      <c r="A50" s="1" t="s">
        <v>44</v>
      </c>
      <c r="B50" s="7"/>
      <c r="C50" s="15">
        <f>+B51+B52</f>
        <v>1451.37</v>
      </c>
      <c r="D50" s="6"/>
    </row>
    <row r="51" spans="1:4">
      <c r="A51" s="1" t="s">
        <v>45</v>
      </c>
      <c r="B51" s="15">
        <v>896.37</v>
      </c>
      <c r="C51" s="6"/>
      <c r="D51" s="13"/>
    </row>
    <row r="52" spans="1:4">
      <c r="A52" s="1" t="s">
        <v>46</v>
      </c>
      <c r="B52" s="15">
        <v>555</v>
      </c>
      <c r="C52" s="6"/>
      <c r="D52" s="13"/>
    </row>
    <row r="53" spans="1:4">
      <c r="A53" s="1" t="s">
        <v>47</v>
      </c>
      <c r="B53" s="15"/>
      <c r="C53" s="15">
        <v>5026</v>
      </c>
      <c r="D53" s="13"/>
    </row>
    <row r="54" spans="1:4">
      <c r="A54" s="1" t="s">
        <v>48</v>
      </c>
      <c r="B54" s="15"/>
      <c r="C54" s="15">
        <v>800</v>
      </c>
      <c r="D54" s="13"/>
    </row>
    <row r="55" spans="1:4" ht="15.75" thickBot="1">
      <c r="A55" s="1" t="s">
        <v>49</v>
      </c>
      <c r="B55" s="15"/>
      <c r="C55" s="23">
        <v>750</v>
      </c>
      <c r="D55" s="18"/>
    </row>
    <row r="56" spans="1:4">
      <c r="A56" s="11" t="s">
        <v>50</v>
      </c>
      <c r="B56" s="7"/>
      <c r="C56" s="15"/>
      <c r="D56" s="7">
        <f>SUM(C49:C55)</f>
        <v>9107.369999999999</v>
      </c>
    </row>
    <row r="57" spans="1:4">
      <c r="A57" s="1" t="s">
        <v>51</v>
      </c>
      <c r="B57" s="7"/>
      <c r="C57" s="15"/>
      <c r="D57" s="13"/>
    </row>
    <row r="58" spans="1:4">
      <c r="A58" s="1" t="s">
        <v>52</v>
      </c>
      <c r="B58" s="15"/>
      <c r="C58" s="15">
        <v>1420</v>
      </c>
      <c r="D58" s="22"/>
    </row>
    <row r="59" spans="1:4" ht="15.75" thickBot="1">
      <c r="A59" s="1" t="s">
        <v>53</v>
      </c>
      <c r="B59" s="15"/>
      <c r="C59" s="23">
        <v>128.06</v>
      </c>
      <c r="D59" s="6"/>
    </row>
    <row r="60" spans="1:4" ht="15.75" thickBot="1">
      <c r="A60" s="11" t="s">
        <v>54</v>
      </c>
      <c r="B60" s="7"/>
      <c r="C60" s="15"/>
      <c r="D60" s="18">
        <f>SUM(C58:C59)</f>
        <v>1548.06</v>
      </c>
    </row>
    <row r="61" spans="1:4" ht="15.75" thickTop="1">
      <c r="A61" s="1" t="s">
        <v>55</v>
      </c>
      <c r="B61" s="7"/>
      <c r="C61" s="15"/>
      <c r="D61" s="13"/>
    </row>
    <row r="62" spans="1:4">
      <c r="A62" s="1" t="s">
        <v>56</v>
      </c>
      <c r="B62" s="15"/>
      <c r="C62" s="15">
        <v>499.24</v>
      </c>
      <c r="D62" s="13"/>
    </row>
    <row r="63" spans="1:4">
      <c r="A63" s="1" t="s">
        <v>57</v>
      </c>
      <c r="B63" s="15"/>
      <c r="C63" s="8">
        <v>804.3</v>
      </c>
      <c r="D63" s="13"/>
    </row>
    <row r="64" spans="1:4">
      <c r="A64" s="1" t="s">
        <v>58</v>
      </c>
      <c r="B64" s="7"/>
      <c r="C64" s="8">
        <v>0</v>
      </c>
      <c r="D64" s="13"/>
    </row>
    <row r="65" spans="1:5">
      <c r="A65" s="1" t="s">
        <v>59</v>
      </c>
      <c r="B65" s="7"/>
      <c r="C65" s="13">
        <v>19733.990000000002</v>
      </c>
      <c r="D65" s="15"/>
    </row>
    <row r="66" spans="1:5">
      <c r="A66" s="6" t="s">
        <v>60</v>
      </c>
      <c r="B66" s="7"/>
      <c r="C66" s="15">
        <f>80+22.4+176.38</f>
        <v>278.77999999999997</v>
      </c>
      <c r="D66" s="15"/>
    </row>
    <row r="67" spans="1:5">
      <c r="A67" s="1" t="s">
        <v>61</v>
      </c>
      <c r="B67" s="7"/>
      <c r="C67" s="15">
        <v>114287.76</v>
      </c>
      <c r="D67" s="15"/>
    </row>
    <row r="68" spans="1:5">
      <c r="A68" s="1" t="s">
        <v>62</v>
      </c>
      <c r="B68" s="7"/>
      <c r="C68" s="15">
        <v>8740</v>
      </c>
      <c r="D68" s="13"/>
    </row>
    <row r="69" spans="1:5">
      <c r="A69" s="6" t="s">
        <v>63</v>
      </c>
      <c r="B69" s="6"/>
      <c r="C69" s="15">
        <v>250</v>
      </c>
      <c r="D69" s="6"/>
      <c r="E69" s="28"/>
    </row>
    <row r="70" spans="1:5" ht="15.75" thickBot="1">
      <c r="A70" s="11" t="s">
        <v>64</v>
      </c>
      <c r="B70" s="7"/>
      <c r="C70" s="15"/>
      <c r="D70" s="18">
        <f>SUM(C62:C69)</f>
        <v>144594.07</v>
      </c>
      <c r="E70" s="28"/>
    </row>
    <row r="71" spans="1:5" ht="15.75" thickTop="1">
      <c r="A71" s="11" t="s">
        <v>65</v>
      </c>
      <c r="B71" s="7"/>
      <c r="C71" s="15"/>
      <c r="D71" s="13">
        <f>SUM(D32:D70)</f>
        <v>1591684.5000000005</v>
      </c>
    </row>
    <row r="72" spans="1:5">
      <c r="A72" s="24" t="s">
        <v>66</v>
      </c>
      <c r="B72" s="15"/>
      <c r="C72" s="25">
        <v>1140770.98</v>
      </c>
      <c r="D72" s="6"/>
    </row>
    <row r="73" spans="1:5" ht="15.75" thickBot="1">
      <c r="A73" s="24" t="s">
        <v>67</v>
      </c>
      <c r="B73" s="12"/>
      <c r="C73" s="23">
        <v>-914013.34</v>
      </c>
      <c r="D73" s="7">
        <f>+C72+C73</f>
        <v>226757.64</v>
      </c>
    </row>
    <row r="74" spans="1:5">
      <c r="A74" s="26" t="s">
        <v>68</v>
      </c>
      <c r="B74" s="7"/>
      <c r="C74" s="15"/>
      <c r="D74" s="7">
        <f>+D73+D71</f>
        <v>1818442.1400000006</v>
      </c>
    </row>
    <row r="75" spans="1:5">
      <c r="A75" s="24" t="s">
        <v>136</v>
      </c>
      <c r="B75" s="7"/>
      <c r="C75" s="15"/>
      <c r="D75" s="15">
        <f>+C136</f>
        <v>572149.29</v>
      </c>
    </row>
    <row r="76" spans="1:5" ht="15.75" thickBot="1">
      <c r="A76" s="26" t="s">
        <v>69</v>
      </c>
      <c r="B76" s="7"/>
      <c r="C76" s="15"/>
      <c r="D76" s="27">
        <f>+D74-D75</f>
        <v>1246292.8500000006</v>
      </c>
    </row>
    <row r="77" spans="1:5" ht="15.75" thickTop="1">
      <c r="A77" s="24" t="s">
        <v>132</v>
      </c>
      <c r="B77" s="7"/>
      <c r="C77" s="15"/>
      <c r="E77" s="28"/>
    </row>
    <row r="78" spans="1:5">
      <c r="A78" s="4"/>
      <c r="B78" s="7"/>
      <c r="C78" s="15"/>
      <c r="D78" s="28"/>
    </row>
    <row r="79" spans="1:5">
      <c r="A79" s="4" t="s">
        <v>70</v>
      </c>
      <c r="B79" s="7"/>
      <c r="C79" s="7"/>
      <c r="D79" s="9"/>
    </row>
    <row r="80" spans="1:5">
      <c r="A80" s="1" t="s">
        <v>71</v>
      </c>
      <c r="B80" s="7"/>
      <c r="C80" s="7"/>
      <c r="D80" s="6"/>
    </row>
    <row r="81" spans="1:5" ht="15.75" thickBot="1">
      <c r="A81" s="29" t="s">
        <v>72</v>
      </c>
      <c r="B81" s="15"/>
      <c r="C81" s="30">
        <f>SUM(B82:B86)</f>
        <v>24994.03</v>
      </c>
      <c r="D81" s="15"/>
    </row>
    <row r="82" spans="1:5" ht="15.75" thickTop="1">
      <c r="A82" s="29" t="s">
        <v>73</v>
      </c>
      <c r="B82" s="15">
        <v>8400.67</v>
      </c>
      <c r="C82" s="31"/>
      <c r="D82" s="15"/>
    </row>
    <row r="83" spans="1:5">
      <c r="A83" s="21" t="s">
        <v>74</v>
      </c>
      <c r="B83" s="15">
        <v>6300.5</v>
      </c>
      <c r="C83" s="31"/>
      <c r="D83" s="15"/>
    </row>
    <row r="84" spans="1:5">
      <c r="A84" s="32" t="s">
        <v>75</v>
      </c>
      <c r="B84" s="15">
        <v>6300.5</v>
      </c>
      <c r="C84" s="15"/>
      <c r="D84" s="15"/>
    </row>
    <row r="85" spans="1:5">
      <c r="A85" s="21" t="s">
        <v>76</v>
      </c>
      <c r="B85" s="15">
        <v>1831.05</v>
      </c>
      <c r="C85" s="15"/>
      <c r="D85" s="15"/>
    </row>
    <row r="86" spans="1:5">
      <c r="A86" s="21" t="s">
        <v>77</v>
      </c>
      <c r="B86" s="15">
        <v>2161.31</v>
      </c>
      <c r="C86" s="15"/>
      <c r="D86" s="15"/>
    </row>
    <row r="87" spans="1:5" ht="15.75" thickBot="1">
      <c r="A87" s="29" t="s">
        <v>78</v>
      </c>
      <c r="B87" s="15"/>
      <c r="C87" s="30">
        <f>SUM(B88:B95)</f>
        <v>23719.62</v>
      </c>
      <c r="D87" s="15"/>
    </row>
    <row r="88" spans="1:5" ht="15.75" thickTop="1">
      <c r="A88" s="32" t="s">
        <v>79</v>
      </c>
      <c r="B88" s="15">
        <v>12506.34</v>
      </c>
      <c r="C88" s="15"/>
      <c r="D88" s="15"/>
    </row>
    <row r="89" spans="1:5">
      <c r="A89" s="32" t="s">
        <v>80</v>
      </c>
      <c r="B89" s="15">
        <v>4295</v>
      </c>
      <c r="C89" s="15"/>
      <c r="D89" s="15"/>
    </row>
    <row r="90" spans="1:5">
      <c r="A90" s="21" t="s">
        <v>81</v>
      </c>
      <c r="B90" s="13">
        <v>1920.02</v>
      </c>
      <c r="C90" s="6"/>
      <c r="D90" s="6"/>
    </row>
    <row r="91" spans="1:5">
      <c r="A91" s="33" t="s">
        <v>82</v>
      </c>
      <c r="B91" s="15">
        <v>809.03</v>
      </c>
      <c r="C91" s="15"/>
      <c r="D91" s="34"/>
    </row>
    <row r="92" spans="1:5">
      <c r="A92" s="21" t="s">
        <v>77</v>
      </c>
      <c r="B92" s="15">
        <f>1526.22</f>
        <v>1526.22</v>
      </c>
      <c r="C92" s="6"/>
      <c r="D92" s="35"/>
    </row>
    <row r="93" spans="1:5">
      <c r="A93" s="33" t="s">
        <v>83</v>
      </c>
      <c r="B93" s="15">
        <v>1715</v>
      </c>
      <c r="C93" s="6"/>
      <c r="D93" s="15"/>
    </row>
    <row r="94" spans="1:5">
      <c r="A94" s="33" t="s">
        <v>84</v>
      </c>
      <c r="B94" s="15">
        <v>948.01</v>
      </c>
      <c r="C94" s="6"/>
      <c r="D94" s="15"/>
    </row>
    <row r="95" spans="1:5">
      <c r="A95" s="33" t="s">
        <v>85</v>
      </c>
      <c r="B95" s="15"/>
      <c r="C95" s="6"/>
      <c r="D95" s="13"/>
      <c r="E95" s="28"/>
    </row>
    <row r="96" spans="1:5" ht="15.75" thickBot="1">
      <c r="A96" s="29" t="s">
        <v>86</v>
      </c>
      <c r="B96" s="15"/>
      <c r="C96" s="30">
        <f>SUM(B97:B102)</f>
        <v>61214.759999999995</v>
      </c>
      <c r="D96" s="15"/>
    </row>
    <row r="97" spans="1:5" ht="15.75" thickTop="1">
      <c r="A97" s="32" t="s">
        <v>87</v>
      </c>
      <c r="B97" s="15">
        <v>8400.67</v>
      </c>
      <c r="C97" s="6"/>
      <c r="D97" s="15"/>
    </row>
    <row r="98" spans="1:5">
      <c r="A98" s="32" t="s">
        <v>88</v>
      </c>
      <c r="B98" s="15">
        <v>48500</v>
      </c>
      <c r="C98" s="6"/>
      <c r="D98" s="15"/>
    </row>
    <row r="99" spans="1:5">
      <c r="A99" s="21" t="s">
        <v>89</v>
      </c>
      <c r="B99" s="15">
        <v>940</v>
      </c>
      <c r="C99" s="6"/>
    </row>
    <row r="100" spans="1:5">
      <c r="A100" s="21" t="s">
        <v>90</v>
      </c>
      <c r="B100" s="15">
        <v>765</v>
      </c>
      <c r="C100" s="6"/>
    </row>
    <row r="101" spans="1:5">
      <c r="A101" s="21" t="s">
        <v>91</v>
      </c>
      <c r="B101" s="15">
        <v>1681.38</v>
      </c>
      <c r="C101" s="15"/>
    </row>
    <row r="102" spans="1:5">
      <c r="A102" s="21" t="s">
        <v>77</v>
      </c>
      <c r="B102" s="15">
        <v>927.71</v>
      </c>
      <c r="C102" s="13"/>
      <c r="E102" s="28"/>
    </row>
    <row r="103" spans="1:5" ht="15.75" thickBot="1">
      <c r="A103" s="29" t="s">
        <v>92</v>
      </c>
      <c r="B103" s="15"/>
      <c r="C103" s="30">
        <f>SUM(B104:B108)</f>
        <v>16199.07</v>
      </c>
    </row>
    <row r="104" spans="1:5" ht="15.75" thickTop="1">
      <c r="A104" s="21" t="s">
        <v>93</v>
      </c>
      <c r="B104" s="15">
        <v>1095.08</v>
      </c>
      <c r="C104" s="15"/>
      <c r="D104" s="15"/>
    </row>
    <row r="105" spans="1:5">
      <c r="A105" s="21" t="s">
        <v>94</v>
      </c>
      <c r="B105" s="15">
        <v>730.63</v>
      </c>
      <c r="C105" s="15"/>
      <c r="D105" s="15"/>
    </row>
    <row r="106" spans="1:5">
      <c r="A106" s="32" t="s">
        <v>95</v>
      </c>
      <c r="B106" s="15">
        <v>767.4</v>
      </c>
      <c r="C106" s="15"/>
      <c r="D106" s="15"/>
    </row>
    <row r="107" spans="1:5">
      <c r="A107" s="32" t="s">
        <v>96</v>
      </c>
      <c r="B107" s="8">
        <v>1945.96</v>
      </c>
      <c r="C107" s="15"/>
      <c r="D107" s="15"/>
    </row>
    <row r="108" spans="1:5" ht="15.75" thickBot="1">
      <c r="A108" s="32" t="s">
        <v>97</v>
      </c>
      <c r="B108" s="23">
        <v>11660</v>
      </c>
      <c r="C108" s="15"/>
      <c r="D108" s="6"/>
    </row>
    <row r="109" spans="1:5">
      <c r="A109" s="29" t="s">
        <v>98</v>
      </c>
      <c r="B109" s="15"/>
      <c r="C109" s="36">
        <v>6148</v>
      </c>
      <c r="D109" s="6"/>
    </row>
    <row r="110" spans="1:5">
      <c r="A110" s="1" t="s">
        <v>99</v>
      </c>
      <c r="B110" s="15"/>
      <c r="C110" s="36">
        <v>2402.75</v>
      </c>
      <c r="D110" s="6"/>
    </row>
    <row r="111" spans="1:5" ht="15.75" thickBot="1">
      <c r="A111" s="11" t="s">
        <v>100</v>
      </c>
      <c r="B111" s="7"/>
      <c r="C111" s="27">
        <f>SUM(C81:C110)</f>
        <v>134678.22999999998</v>
      </c>
      <c r="D111" s="6"/>
    </row>
    <row r="112" spans="1:5" ht="15.75" thickTop="1">
      <c r="A112" s="1" t="s">
        <v>101</v>
      </c>
      <c r="B112" s="7"/>
      <c r="C112" s="7"/>
      <c r="D112" s="6"/>
    </row>
    <row r="113" spans="1:5">
      <c r="A113" s="29" t="s">
        <v>102</v>
      </c>
      <c r="B113" s="7"/>
      <c r="C113" s="15">
        <v>47359.18</v>
      </c>
      <c r="D113" s="6"/>
    </row>
    <row r="114" spans="1:5">
      <c r="A114" s="29" t="s">
        <v>103</v>
      </c>
      <c r="B114" s="7"/>
      <c r="C114" s="15">
        <v>1838.64</v>
      </c>
      <c r="D114" s="6"/>
    </row>
    <row r="115" spans="1:5">
      <c r="A115" s="29" t="s">
        <v>104</v>
      </c>
      <c r="B115" s="15"/>
      <c r="C115" s="15">
        <v>67.14</v>
      </c>
      <c r="D115" s="6"/>
    </row>
    <row r="116" spans="1:5" ht="15.75" thickBot="1">
      <c r="A116" s="11" t="s">
        <v>105</v>
      </c>
      <c r="B116" s="7"/>
      <c r="C116" s="37">
        <f>SUM(C113:C115)</f>
        <v>49264.959999999999</v>
      </c>
      <c r="D116" s="15"/>
    </row>
    <row r="117" spans="1:5" ht="15.75" thickTop="1">
      <c r="A117" s="1" t="s">
        <v>106</v>
      </c>
      <c r="B117" s="15"/>
      <c r="C117" s="15"/>
      <c r="D117" s="15"/>
    </row>
    <row r="118" spans="1:5">
      <c r="A118" s="1" t="s">
        <v>107</v>
      </c>
      <c r="B118" s="15"/>
      <c r="C118" s="15">
        <f>SUM(B119:B123)</f>
        <v>251740</v>
      </c>
      <c r="D118" s="15"/>
    </row>
    <row r="119" spans="1:5">
      <c r="A119" s="1" t="s">
        <v>108</v>
      </c>
      <c r="B119" s="15">
        <v>167841.2</v>
      </c>
      <c r="C119" s="15"/>
      <c r="D119" s="15"/>
    </row>
    <row r="120" spans="1:5">
      <c r="A120" s="1" t="s">
        <v>109</v>
      </c>
      <c r="B120" s="15">
        <v>66133.429999999993</v>
      </c>
      <c r="C120" s="6"/>
      <c r="D120" s="15"/>
    </row>
    <row r="121" spans="1:5">
      <c r="A121" s="1" t="s">
        <v>110</v>
      </c>
      <c r="B121" s="15">
        <v>8740</v>
      </c>
      <c r="C121" s="6"/>
      <c r="D121" s="15"/>
    </row>
    <row r="122" spans="1:5">
      <c r="A122" s="1" t="s">
        <v>111</v>
      </c>
      <c r="B122" s="15">
        <v>8792.86</v>
      </c>
      <c r="C122" s="15"/>
      <c r="D122" s="6"/>
    </row>
    <row r="123" spans="1:5">
      <c r="A123" s="1" t="s">
        <v>112</v>
      </c>
      <c r="B123" s="15">
        <v>232.51</v>
      </c>
      <c r="C123" s="6"/>
      <c r="D123" s="6"/>
    </row>
    <row r="124" spans="1:5">
      <c r="A124" s="1" t="s">
        <v>113</v>
      </c>
      <c r="B124" s="15"/>
      <c r="C124" s="15">
        <f>65645.91+49041.77</f>
        <v>114687.67999999999</v>
      </c>
      <c r="D124" s="6"/>
      <c r="E124" s="6"/>
    </row>
    <row r="125" spans="1:5">
      <c r="A125" s="1" t="s">
        <v>114</v>
      </c>
      <c r="B125" s="15"/>
      <c r="C125" s="15">
        <v>119.79</v>
      </c>
      <c r="D125" s="6"/>
      <c r="E125" s="6"/>
    </row>
    <row r="126" spans="1:5" ht="15.75" thickBot="1">
      <c r="A126" s="11" t="s">
        <v>115</v>
      </c>
      <c r="B126" s="7"/>
      <c r="C126" s="27">
        <f>SUM(C118:C125)</f>
        <v>366547.47</v>
      </c>
      <c r="D126" s="6"/>
      <c r="E126" s="6"/>
    </row>
    <row r="127" spans="1:5" ht="15.75" thickTop="1">
      <c r="A127" s="1" t="s">
        <v>116</v>
      </c>
      <c r="B127" s="15"/>
      <c r="C127" s="15"/>
      <c r="D127" s="6"/>
      <c r="E127" s="6"/>
    </row>
    <row r="128" spans="1:5">
      <c r="A128" s="1" t="s">
        <v>53</v>
      </c>
      <c r="B128" s="7"/>
      <c r="C128" s="15">
        <v>128.80000000000001</v>
      </c>
      <c r="D128" s="6"/>
      <c r="E128" s="6"/>
    </row>
    <row r="129" spans="1:5">
      <c r="A129" s="1" t="s">
        <v>117</v>
      </c>
      <c r="B129" s="7"/>
      <c r="C129" s="15">
        <v>19733.77</v>
      </c>
      <c r="D129" s="6"/>
      <c r="E129" s="13"/>
    </row>
    <row r="130" spans="1:5">
      <c r="A130" s="6" t="s">
        <v>118</v>
      </c>
      <c r="B130" s="7"/>
      <c r="C130" s="15">
        <v>176.37</v>
      </c>
      <c r="D130" s="6"/>
      <c r="E130" s="6"/>
    </row>
    <row r="131" spans="1:5">
      <c r="A131" s="1" t="s">
        <v>119</v>
      </c>
      <c r="B131" s="7"/>
      <c r="C131" s="15">
        <v>830</v>
      </c>
      <c r="D131" s="6"/>
      <c r="E131" s="6"/>
    </row>
    <row r="132" spans="1:5">
      <c r="A132" s="1" t="s">
        <v>120</v>
      </c>
      <c r="B132" s="7"/>
      <c r="C132" s="15">
        <v>69</v>
      </c>
      <c r="D132" s="15"/>
      <c r="E132" s="6"/>
    </row>
    <row r="133" spans="1:5">
      <c r="A133" s="1" t="s">
        <v>121</v>
      </c>
      <c r="B133" s="7"/>
      <c r="C133" s="15">
        <v>320.69</v>
      </c>
      <c r="D133" s="15"/>
      <c r="E133" s="13"/>
    </row>
    <row r="134" spans="1:5">
      <c r="A134" s="1" t="s">
        <v>122</v>
      </c>
      <c r="B134" s="7"/>
      <c r="C134" s="15">
        <v>400</v>
      </c>
      <c r="D134" s="15"/>
      <c r="E134" s="6"/>
    </row>
    <row r="135" spans="1:5">
      <c r="A135" s="11" t="s">
        <v>123</v>
      </c>
      <c r="B135" s="7"/>
      <c r="C135" s="38">
        <f>SUM(C128:C134)</f>
        <v>21658.629999999997</v>
      </c>
      <c r="D135" s="15"/>
      <c r="E135" s="6"/>
    </row>
    <row r="136" spans="1:5" ht="15.75" thickBot="1">
      <c r="A136" s="11" t="s">
        <v>124</v>
      </c>
      <c r="B136" s="7"/>
      <c r="C136" s="18">
        <f>+C135+C126+C116+C111</f>
        <v>572149.29</v>
      </c>
      <c r="D136" s="15"/>
      <c r="E136" s="6"/>
    </row>
    <row r="137" spans="1:5" ht="15.75" thickTop="1">
      <c r="A137" s="11"/>
      <c r="B137" s="7"/>
      <c r="C137" s="13"/>
      <c r="D137" s="15"/>
      <c r="E137" s="6"/>
    </row>
    <row r="138" spans="1:5">
      <c r="A138" s="1" t="s">
        <v>125</v>
      </c>
      <c r="B138" s="7"/>
      <c r="C138" s="6"/>
      <c r="D138" s="15"/>
      <c r="E138" s="6"/>
    </row>
    <row r="139" spans="1:5">
      <c r="A139" s="1" t="s">
        <v>126</v>
      </c>
      <c r="B139" s="7"/>
      <c r="C139" s="7"/>
      <c r="D139" s="15"/>
      <c r="E139" s="6"/>
    </row>
    <row r="140" spans="1:5">
      <c r="A140" s="39" t="s">
        <v>127</v>
      </c>
      <c r="B140" s="15">
        <v>76801.95</v>
      </c>
      <c r="C140" s="7"/>
      <c r="D140" s="15"/>
      <c r="E140" s="6"/>
    </row>
    <row r="141" spans="1:5" ht="15.75" thickBot="1">
      <c r="A141" s="39" t="s">
        <v>128</v>
      </c>
      <c r="B141" s="23">
        <v>234.78</v>
      </c>
      <c r="C141" s="7"/>
      <c r="D141" s="15"/>
      <c r="E141" s="6"/>
    </row>
    <row r="142" spans="1:5">
      <c r="A142" s="39"/>
      <c r="B142" s="15">
        <f>SUM(B140:B141)</f>
        <v>77036.73</v>
      </c>
      <c r="C142" s="7"/>
      <c r="D142" s="7"/>
      <c r="E142" s="6"/>
    </row>
    <row r="143" spans="1:5">
      <c r="C143" s="7"/>
      <c r="D143" s="7"/>
    </row>
    <row r="144" spans="1:5">
      <c r="A144" s="1" t="s">
        <v>129</v>
      </c>
      <c r="B144" s="7"/>
    </row>
    <row r="145" spans="1:2">
      <c r="A145" s="1" t="s">
        <v>130</v>
      </c>
      <c r="B145" s="7"/>
    </row>
    <row r="146" spans="1:2">
      <c r="A146" s="1"/>
      <c r="B146" s="15"/>
    </row>
  </sheetData>
  <pageMargins left="0.5" right="0.25" top="0.51" bottom="0.38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2018-04-02T14:26:30Z</cp:lastPrinted>
  <dcterms:created xsi:type="dcterms:W3CDTF">2018-03-28T14:19:26Z</dcterms:created>
  <dcterms:modified xsi:type="dcterms:W3CDTF">2018-04-02T14:45:11Z</dcterms:modified>
</cp:coreProperties>
</file>