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R:\WORKSDOC\Budget Information\Budget Public Hearing Notices\"/>
    </mc:Choice>
  </mc:AlternateContent>
  <xr:revisionPtr revIDLastSave="0" documentId="8_{77EA6D45-A192-42E7-88BC-F33A876403FC}" xr6:coauthVersionLast="47" xr6:coauthVersionMax="47" xr10:uidLastSave="{00000000-0000-0000-0000-000000000000}"/>
  <bookViews>
    <workbookView xWindow="17364" yWindow="228" windowWidth="30960" windowHeight="12120" xr2:uid="{4960DC93-3C38-4BFE-8B86-54F1C09E2AC5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55" i="1" l="1"/>
  <c r="F54" i="1"/>
  <c r="F53" i="1"/>
  <c r="H50" i="1"/>
  <c r="D45" i="1"/>
  <c r="H43" i="1"/>
  <c r="F41" i="1"/>
  <c r="D41" i="1"/>
  <c r="G40" i="1"/>
  <c r="F39" i="1"/>
  <c r="G39" i="1" s="1"/>
  <c r="F38" i="1"/>
  <c r="G38" i="1" s="1"/>
  <c r="F37" i="1"/>
  <c r="G37" i="1" s="1"/>
  <c r="G36" i="1"/>
  <c r="F36" i="1"/>
  <c r="F35" i="1"/>
  <c r="G35" i="1" s="1"/>
  <c r="F34" i="1"/>
  <c r="G34" i="1" s="1"/>
  <c r="F33" i="1"/>
  <c r="G33" i="1" s="1"/>
  <c r="F32" i="1"/>
  <c r="G32" i="1" s="1"/>
  <c r="G31" i="1"/>
  <c r="F31" i="1"/>
  <c r="F30" i="1"/>
  <c r="G30" i="1" s="1"/>
  <c r="F29" i="1"/>
  <c r="G29" i="1" s="1"/>
  <c r="F28" i="1"/>
  <c r="G28" i="1" s="1"/>
  <c r="F27" i="1"/>
  <c r="G27" i="1" s="1"/>
  <c r="D24" i="1"/>
  <c r="F23" i="1"/>
  <c r="G23" i="1" s="1"/>
  <c r="F22" i="1"/>
  <c r="G22" i="1" s="1"/>
  <c r="F20" i="1"/>
  <c r="G20" i="1" s="1"/>
  <c r="G19" i="1"/>
  <c r="F18" i="1"/>
  <c r="G18" i="1" s="1"/>
  <c r="F17" i="1"/>
  <c r="G17" i="1" s="1"/>
  <c r="F16" i="1"/>
  <c r="G16" i="1" s="1"/>
  <c r="F15" i="1"/>
  <c r="G15" i="1" s="1"/>
  <c r="F14" i="1"/>
  <c r="G14" i="1" s="1"/>
  <c r="F13" i="1"/>
  <c r="G13" i="1" s="1"/>
  <c r="F12" i="1"/>
  <c r="H41" i="1" l="1"/>
  <c r="G41" i="1"/>
  <c r="F45" i="1"/>
  <c r="H45" i="1" s="1"/>
  <c r="F24" i="1"/>
  <c r="H12" i="1"/>
  <c r="G12" i="1"/>
  <c r="G24" i="1" l="1"/>
  <c r="H24" i="1"/>
</calcChain>
</file>

<file path=xl/sharedStrings.xml><?xml version="1.0" encoding="utf-8"?>
<sst xmlns="http://schemas.openxmlformats.org/spreadsheetml/2006/main" count="61" uniqueCount="58">
  <si>
    <t>NOTICE OF PUBLIC HEARING</t>
  </si>
  <si>
    <t>The Village of Roberts will hold a Public Hearing on Monday, November 16, 2026 at 6:00 PM regarding the 2026 Proposed</t>
  </si>
  <si>
    <t>immediately following this Public Hearing.</t>
  </si>
  <si>
    <t>2027 Proposed Budget</t>
  </si>
  <si>
    <t>Percentage</t>
  </si>
  <si>
    <t>Budget</t>
  </si>
  <si>
    <t>Change</t>
  </si>
  <si>
    <t>REVENUES AND OTHER SOURCES</t>
  </si>
  <si>
    <t>Taxes</t>
  </si>
  <si>
    <t xml:space="preserve">     Property Tax Levy</t>
  </si>
  <si>
    <t xml:space="preserve">    Other Taxes</t>
  </si>
  <si>
    <t>Intergovernmental</t>
  </si>
  <si>
    <t>Library Revenue from St. Croix Co/Act 420</t>
  </si>
  <si>
    <t>License &amp; Permits</t>
  </si>
  <si>
    <t>Garbage</t>
  </si>
  <si>
    <t>Interest</t>
  </si>
  <si>
    <t>Miscellaneous</t>
  </si>
  <si>
    <t xml:space="preserve">     Rent</t>
  </si>
  <si>
    <t xml:space="preserve">     Designated Cash Reserve</t>
  </si>
  <si>
    <t xml:space="preserve">     Capital TID Revenues</t>
  </si>
  <si>
    <t>Total Revenues and Other Sources</t>
  </si>
  <si>
    <t>EXPENDITURES</t>
  </si>
  <si>
    <t>General Government</t>
  </si>
  <si>
    <t>Police Department</t>
  </si>
  <si>
    <t>Hazel Mackin Community Library</t>
  </si>
  <si>
    <t>Building Inspection</t>
  </si>
  <si>
    <t>Roberts/Warren Fire &amp; Rescue</t>
  </si>
  <si>
    <t>Ambulance Service</t>
  </si>
  <si>
    <t>Streets &amp; Maintenance</t>
  </si>
  <si>
    <t>Insurance</t>
  </si>
  <si>
    <t>Recycling</t>
  </si>
  <si>
    <t>Community Park</t>
  </si>
  <si>
    <t>Debt Service</t>
  </si>
  <si>
    <t>Capital TID Revenues</t>
  </si>
  <si>
    <t>Total Expenditures</t>
  </si>
  <si>
    <t>Village Equalized Valuation</t>
  </si>
  <si>
    <t>Village Mill Rate (taxes per $1,000 of Equalized Value</t>
  </si>
  <si>
    <t>Impact Fees</t>
  </si>
  <si>
    <t>Est. Balance January 1</t>
  </si>
  <si>
    <t>Est. Total Revenue</t>
  </si>
  <si>
    <t>Est. Total Expenses</t>
  </si>
  <si>
    <t>Est. Balance December 31</t>
  </si>
  <si>
    <t>Water System</t>
  </si>
  <si>
    <t>Sanitary Sewer</t>
  </si>
  <si>
    <t>Transportation</t>
  </si>
  <si>
    <t>Parks</t>
  </si>
  <si>
    <t>Law Enforcement</t>
  </si>
  <si>
    <t>Public Library</t>
  </si>
  <si>
    <t>Fire Station</t>
  </si>
  <si>
    <t>Actual budget for 2026 and 2027 and the year-to-date 2026 income and expenditures are available for review at the Village</t>
  </si>
  <si>
    <t>Hall during normal working hours.  The Final Budget for 2026 with adjustment, if any, will be determined at the November 16</t>
  </si>
  <si>
    <t>2026 Special Meeting of the Roberts Village Board and final levy will be established at that time,</t>
  </si>
  <si>
    <t>Dated 10/19/2026</t>
  </si>
  <si>
    <t>Megan Dull</t>
  </si>
  <si>
    <t>Village Clerk/Treasurer</t>
  </si>
  <si>
    <t xml:space="preserve">                                                                                                                                                          </t>
  </si>
  <si>
    <t xml:space="preserve">     Redesignated Cash Reserve</t>
  </si>
  <si>
    <t xml:space="preserve">Budget.  Also, notice is herby given that on Monday, November 16, 2026 the Village Board will have a special meeting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</si>
</sst>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"/>
    <numFmt numFmtId="165" formatCode="&quot;$&quot;#,##0.00"/>
    <numFmt numFmtId="166" formatCode="_(&quot;$&quot;* #,##0_);_(&quot;$&quot;* \(#,##0\);_(&quot;$&quot;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64" fontId="3" fillId="0" borderId="0" xfId="0" applyNumberFormat="1" applyFont="1"/>
    <xf numFmtId="10" fontId="3" fillId="0" borderId="0" xfId="0" applyNumberFormat="1" applyFont="1"/>
    <xf numFmtId="165" fontId="3" fillId="0" borderId="0" xfId="0" applyNumberFormat="1" applyFont="1"/>
    <xf numFmtId="164" fontId="3" fillId="0" borderId="1" xfId="0" applyNumberFormat="1" applyFont="1" applyBorder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8" fontId="3" fillId="0" borderId="0" xfId="0" applyNumberFormat="1" applyFont="1" applyAlignment="1">
      <alignment horizontal="right" vertical="center" wrapText="1"/>
    </xf>
    <xf numFmtId="6" fontId="3" fillId="0" borderId="0" xfId="0" applyNumberFormat="1" applyFont="1" applyAlignment="1">
      <alignment horizontal="right" vertical="center" wrapText="1"/>
    </xf>
    <xf numFmtId="166" fontId="3" fillId="0" borderId="0" xfId="1" applyNumberFormat="1" applyFont="1" applyAlignment="1">
      <alignment horizontal="right"/>
    </xf>
    <xf numFmtId="0" fontId="3" fillId="0" borderId="0" xfId="0" applyFont="1" applyAlignment="1">
      <alignment horizontal="right"/>
    </xf>
    <xf numFmtId="9" fontId="3" fillId="0" borderId="0" xfId="2" applyFont="1" applyAlignment="1">
      <alignment horizontal="right"/>
    </xf>
    <xf numFmtId="0" fontId="3" fillId="0" borderId="0" xfId="0" applyFont="1" applyAlignment="1">
      <alignment horizontal="left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villageofrobertswi-my.sharepoint.com/personal/mdull_robertswisconsin_com/Documents/%60%60%60%602027%20BUDGET/FINAL%20-%20General%20Fund%20Budget%20Worksheet%20-2027.xlsm" TargetMode="External"/><Relationship Id="rId1" Type="http://schemas.openxmlformats.org/officeDocument/2006/relationships/externalLinkPath" Target="https://villageofrobertswi-my.sharepoint.com/personal/mdull_robertswisconsin_com/Documents/%60%60%60%602027%20BUDGET/FINAL%20-%20General%20Fund%20Budget%20Worksheet%20-202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7 Master Budget Worksheet"/>
      <sheetName val="Published"/>
      <sheetName val="Levy Limit Worksheet"/>
      <sheetName val="2027 Library -new"/>
      <sheetName val="2027 Clerk - Village Hall - New"/>
      <sheetName val="Levy Limit"/>
      <sheetName val="Expen. Res"/>
      <sheetName val="CLERK- Village Hall "/>
      <sheetName val="VH-NEW"/>
      <sheetName val="Labor Calculation"/>
      <sheetName val="2027 Labor Percentages - NEW"/>
      <sheetName val="2027 Police - NEW"/>
      <sheetName val="2027 Public Works.2"/>
      <sheetName val="Police Holiday"/>
      <sheetName val="Jerry - Police"/>
      <sheetName val="Library - Payroll Info"/>
      <sheetName val="2027 RW Fire Association"/>
      <sheetName val="2027Mill Rate Worksheet"/>
      <sheetName val="2027 TID Worksheet"/>
      <sheetName val="MR Projection"/>
      <sheetName val="yearly comparison"/>
      <sheetName val="Tax Comparison"/>
      <sheetName val="Audit ERP Workst"/>
      <sheetName val="Audit worksheet #2"/>
    </sheetNames>
    <sheetDataSet>
      <sheetData sheetId="0">
        <row r="9">
          <cell r="O9">
            <v>190000</v>
          </cell>
        </row>
        <row r="23">
          <cell r="O23">
            <v>560196.42000000004</v>
          </cell>
        </row>
        <row r="36">
          <cell r="O36">
            <v>90291</v>
          </cell>
        </row>
        <row r="38">
          <cell r="O38">
            <v>140000</v>
          </cell>
        </row>
        <row r="40">
          <cell r="K40">
            <v>140000</v>
          </cell>
        </row>
        <row r="43">
          <cell r="O43">
            <v>8000</v>
          </cell>
        </row>
        <row r="45">
          <cell r="G45">
            <v>0</v>
          </cell>
        </row>
        <row r="46">
          <cell r="O46">
            <v>27000</v>
          </cell>
        </row>
        <row r="78">
          <cell r="O78">
            <v>467537.53725226672</v>
          </cell>
        </row>
        <row r="90">
          <cell r="O90">
            <v>740778.49930000002</v>
          </cell>
        </row>
        <row r="98">
          <cell r="O98">
            <v>168537.37</v>
          </cell>
        </row>
        <row r="109">
          <cell r="O109">
            <v>335853.25505926175</v>
          </cell>
        </row>
        <row r="116">
          <cell r="O116">
            <v>242366.02000000002</v>
          </cell>
        </row>
        <row r="118">
          <cell r="O118">
            <v>20534.21</v>
          </cell>
        </row>
        <row r="147">
          <cell r="O147">
            <v>287640.89052139042</v>
          </cell>
        </row>
        <row r="149">
          <cell r="O149">
            <v>54000</v>
          </cell>
        </row>
        <row r="151">
          <cell r="M151">
            <v>34000</v>
          </cell>
        </row>
        <row r="173">
          <cell r="O173">
            <v>97315.622076631844</v>
          </cell>
        </row>
        <row r="175">
          <cell r="O175">
            <v>126000</v>
          </cell>
        </row>
        <row r="184">
          <cell r="O184">
            <v>60000</v>
          </cell>
        </row>
        <row r="193">
          <cell r="O193">
            <v>294037.5</v>
          </cell>
        </row>
        <row r="194">
          <cell r="O194">
            <v>2796145.5311701624</v>
          </cell>
        </row>
        <row r="202">
          <cell r="O202">
            <v>1472120.7411701623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64">
          <cell r="M64">
            <v>36081.99696061133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E6383-61EF-4DDC-806C-C4BE2D230A7B}">
  <dimension ref="A1:W64"/>
  <sheetViews>
    <sheetView tabSelected="1" workbookViewId="0">
      <selection activeCell="E3" sqref="E3"/>
    </sheetView>
  </sheetViews>
  <sheetFormatPr defaultColWidth="9.109375" defaultRowHeight="13.2" x14ac:dyDescent="0.25"/>
  <cols>
    <col min="1" max="1" width="4.109375" style="3" customWidth="1"/>
    <col min="2" max="2" width="2.44140625" style="3" customWidth="1"/>
    <col min="3" max="3" width="36.5546875" style="3" customWidth="1"/>
    <col min="4" max="4" width="16.88671875" style="3" bestFit="1" customWidth="1"/>
    <col min="5" max="5" width="3.5546875" style="3" customWidth="1"/>
    <col min="6" max="6" width="15.6640625" style="3" bestFit="1" customWidth="1"/>
    <col min="7" max="7" width="13.44140625" style="3" customWidth="1"/>
    <col min="8" max="8" width="16.44140625" style="3" customWidth="1"/>
    <col min="9" max="9" width="11.5546875" style="3" customWidth="1"/>
    <col min="10" max="12" width="9.109375" style="3"/>
    <col min="13" max="13" width="20.5546875" style="3" customWidth="1"/>
    <col min="14" max="14" width="13.5546875" style="3" bestFit="1" customWidth="1"/>
    <col min="15" max="15" width="10.88671875" style="3" bestFit="1" customWidth="1"/>
    <col min="16" max="16" width="9.109375" style="3"/>
    <col min="17" max="17" width="13.109375" style="3" bestFit="1" customWidth="1"/>
    <col min="18" max="18" width="9.44140625" style="3" bestFit="1" customWidth="1"/>
    <col min="19" max="19" width="13.109375" style="3" bestFit="1" customWidth="1"/>
    <col min="20" max="20" width="10.109375" style="3" bestFit="1" customWidth="1"/>
    <col min="21" max="21" width="9.44140625" style="3" bestFit="1" customWidth="1"/>
    <col min="22" max="22" width="10.109375" style="3" bestFit="1" customWidth="1"/>
    <col min="23" max="16384" width="9.109375" style="3"/>
  </cols>
  <sheetData>
    <row r="1" spans="1:15" ht="1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15" ht="5.25" customHeight="1" x14ac:dyDescent="0.25">
      <c r="A2" s="4"/>
      <c r="B2" s="4"/>
      <c r="C2" s="4"/>
      <c r="D2" s="4"/>
      <c r="E2" s="4"/>
      <c r="F2" s="4"/>
      <c r="G2" s="4"/>
      <c r="H2" s="4"/>
      <c r="I2" s="4"/>
    </row>
    <row r="3" spans="1:15" ht="15" customHeight="1" x14ac:dyDescent="0.25">
      <c r="A3" s="3" t="s">
        <v>1</v>
      </c>
      <c r="B3" s="2"/>
      <c r="C3" s="2"/>
      <c r="D3" s="2"/>
      <c r="E3" s="2"/>
      <c r="F3" s="2"/>
      <c r="G3" s="2"/>
      <c r="H3" s="2"/>
      <c r="I3" s="2"/>
    </row>
    <row r="4" spans="1:15" ht="15" customHeight="1" x14ac:dyDescent="0.25">
      <c r="A4" s="3" t="s">
        <v>57</v>
      </c>
    </row>
    <row r="5" spans="1:15" ht="14.25" customHeight="1" x14ac:dyDescent="0.25">
      <c r="A5" s="5" t="s">
        <v>2</v>
      </c>
      <c r="B5" s="6"/>
      <c r="C5" s="6"/>
      <c r="D5" s="6"/>
      <c r="E5" s="6"/>
      <c r="F5" s="6"/>
      <c r="G5" s="6"/>
      <c r="H5" s="6"/>
      <c r="I5" s="6"/>
    </row>
    <row r="6" spans="1:15" ht="15" customHeight="1" x14ac:dyDescent="0.25">
      <c r="A6" s="1" t="s">
        <v>3</v>
      </c>
      <c r="B6" s="1"/>
      <c r="C6" s="1"/>
      <c r="D6" s="1"/>
      <c r="E6" s="1"/>
      <c r="F6" s="1"/>
      <c r="G6" s="1"/>
      <c r="H6" s="1"/>
      <c r="I6" s="2"/>
    </row>
    <row r="7" spans="1:15" ht="6" customHeight="1" x14ac:dyDescent="0.25">
      <c r="F7" s="4"/>
    </row>
    <row r="8" spans="1:15" ht="15" customHeight="1" x14ac:dyDescent="0.25">
      <c r="D8" s="4">
        <v>2026</v>
      </c>
      <c r="F8" s="4">
        <v>2027</v>
      </c>
      <c r="H8" s="4" t="s">
        <v>4</v>
      </c>
      <c r="I8" s="6"/>
    </row>
    <row r="9" spans="1:15" ht="15" customHeight="1" x14ac:dyDescent="0.25">
      <c r="D9" s="7" t="s">
        <v>5</v>
      </c>
      <c r="F9" s="7" t="s">
        <v>5</v>
      </c>
      <c r="H9" s="7" t="s">
        <v>6</v>
      </c>
      <c r="I9" s="6"/>
    </row>
    <row r="10" spans="1:15" ht="15" customHeight="1" x14ac:dyDescent="0.25">
      <c r="B10" s="2" t="s">
        <v>7</v>
      </c>
    </row>
    <row r="11" spans="1:15" ht="15" customHeight="1" x14ac:dyDescent="0.25">
      <c r="C11" s="3" t="s">
        <v>8</v>
      </c>
    </row>
    <row r="12" spans="1:15" x14ac:dyDescent="0.25">
      <c r="C12" s="3" t="s">
        <v>9</v>
      </c>
      <c r="D12" s="8">
        <v>1414010</v>
      </c>
      <c r="E12" s="8"/>
      <c r="F12" s="8">
        <f>'[1]2027 Master Budget Worksheet'!O202</f>
        <v>1472120.7411701623</v>
      </c>
      <c r="G12" s="8">
        <f>F12-D12</f>
        <v>58110.741170162335</v>
      </c>
      <c r="H12" s="9">
        <f>ROUND((F12-D12)/D12,4)</f>
        <v>4.1099999999999998E-2</v>
      </c>
      <c r="I12" s="9"/>
      <c r="O12" s="10"/>
    </row>
    <row r="13" spans="1:15" ht="15" customHeight="1" x14ac:dyDescent="0.25">
      <c r="C13" s="3" t="s">
        <v>10</v>
      </c>
      <c r="D13" s="8">
        <v>160000</v>
      </c>
      <c r="E13" s="8"/>
      <c r="F13" s="8">
        <f>'[1]2027 Master Budget Worksheet'!O9</f>
        <v>190000</v>
      </c>
      <c r="G13" s="8">
        <f t="shared" ref="G13:G24" si="0">F13-D13</f>
        <v>30000</v>
      </c>
      <c r="M13" s="3" t="s">
        <v>55</v>
      </c>
    </row>
    <row r="14" spans="1:15" ht="15" customHeight="1" x14ac:dyDescent="0.25">
      <c r="C14" s="3" t="s">
        <v>11</v>
      </c>
      <c r="D14" s="8">
        <v>504823</v>
      </c>
      <c r="E14" s="8"/>
      <c r="F14" s="8">
        <f>'[1]2027 Master Budget Worksheet'!O23</f>
        <v>560196.42000000004</v>
      </c>
      <c r="G14" s="8">
        <f t="shared" si="0"/>
        <v>55373.420000000042</v>
      </c>
    </row>
    <row r="15" spans="1:15" ht="15" customHeight="1" x14ac:dyDescent="0.25">
      <c r="C15" s="3" t="s">
        <v>12</v>
      </c>
      <c r="D15" s="8">
        <v>167334</v>
      </c>
      <c r="E15" s="8"/>
      <c r="F15" s="8">
        <f>'[1]2027 Master Budget Worksheet'!O98</f>
        <v>168537.37</v>
      </c>
      <c r="G15" s="8">
        <f t="shared" si="0"/>
        <v>1203.3699999999953</v>
      </c>
    </row>
    <row r="16" spans="1:15" ht="15" customHeight="1" x14ac:dyDescent="0.25">
      <c r="C16" s="3" t="s">
        <v>13</v>
      </c>
      <c r="D16" s="8">
        <v>71093</v>
      </c>
      <c r="E16" s="8"/>
      <c r="F16" s="8">
        <f>'[1]2027 Master Budget Worksheet'!O36</f>
        <v>90291</v>
      </c>
      <c r="G16" s="8">
        <f t="shared" si="0"/>
        <v>19198</v>
      </c>
    </row>
    <row r="17" spans="2:23" ht="15" customHeight="1" x14ac:dyDescent="0.25">
      <c r="C17" s="3" t="s">
        <v>14</v>
      </c>
      <c r="D17" s="8">
        <v>140000</v>
      </c>
      <c r="E17" s="8"/>
      <c r="F17" s="8">
        <f>'[1]2027 Master Budget Worksheet'!K40</f>
        <v>140000</v>
      </c>
      <c r="G17" s="8">
        <f t="shared" si="0"/>
        <v>0</v>
      </c>
    </row>
    <row r="18" spans="2:23" ht="15" customHeight="1" x14ac:dyDescent="0.25">
      <c r="C18" s="3" t="s">
        <v>15</v>
      </c>
      <c r="D18" s="8">
        <v>120000</v>
      </c>
      <c r="E18" s="8"/>
      <c r="F18" s="8">
        <f>'[1]2027 Master Budget Worksheet'!O38</f>
        <v>140000</v>
      </c>
      <c r="G18" s="8">
        <f t="shared" si="0"/>
        <v>20000</v>
      </c>
    </row>
    <row r="19" spans="2:23" ht="15" customHeight="1" x14ac:dyDescent="0.25">
      <c r="C19" s="3" t="s">
        <v>16</v>
      </c>
      <c r="D19" s="8"/>
      <c r="E19" s="8"/>
      <c r="F19" s="8"/>
      <c r="G19" s="8">
        <f t="shared" si="0"/>
        <v>0</v>
      </c>
    </row>
    <row r="20" spans="2:23" ht="15" customHeight="1" x14ac:dyDescent="0.25">
      <c r="C20" s="3" t="s">
        <v>17</v>
      </c>
      <c r="D20" s="8">
        <v>8000</v>
      </c>
      <c r="E20" s="8"/>
      <c r="F20" s="8">
        <f>'[1]2027 Master Budget Worksheet'!O43</f>
        <v>8000</v>
      </c>
      <c r="G20" s="8">
        <f t="shared" si="0"/>
        <v>0</v>
      </c>
    </row>
    <row r="21" spans="2:23" ht="15" customHeight="1" x14ac:dyDescent="0.25">
      <c r="C21" s="3" t="s">
        <v>56</v>
      </c>
      <c r="D21" s="8">
        <v>0</v>
      </c>
      <c r="E21" s="8"/>
      <c r="F21" s="8">
        <v>0</v>
      </c>
      <c r="G21" s="8">
        <v>0</v>
      </c>
    </row>
    <row r="22" spans="2:23" ht="15" customHeight="1" x14ac:dyDescent="0.25">
      <c r="C22" s="3" t="s">
        <v>18</v>
      </c>
      <c r="D22" s="8">
        <v>0</v>
      </c>
      <c r="E22" s="8"/>
      <c r="F22" s="8">
        <f>'[1]2027 Master Budget Worksheet'!O46</f>
        <v>27000</v>
      </c>
      <c r="G22" s="8">
        <f t="shared" si="0"/>
        <v>27000</v>
      </c>
    </row>
    <row r="23" spans="2:23" ht="15" customHeight="1" x14ac:dyDescent="0.25">
      <c r="C23" s="3" t="s">
        <v>19</v>
      </c>
      <c r="D23" s="11">
        <v>0</v>
      </c>
      <c r="E23" s="8"/>
      <c r="F23" s="11">
        <f>'[1]2027 Master Budget Worksheet'!G45</f>
        <v>0</v>
      </c>
      <c r="G23" s="11">
        <f t="shared" si="0"/>
        <v>0</v>
      </c>
    </row>
    <row r="24" spans="2:23" ht="15" customHeight="1" x14ac:dyDescent="0.25">
      <c r="C24" s="2" t="s">
        <v>20</v>
      </c>
      <c r="D24" s="8">
        <f>SUM(D12:D23)</f>
        <v>2585260</v>
      </c>
      <c r="E24" s="8"/>
      <c r="F24" s="8">
        <f>SUM(F12:F23)</f>
        <v>2796145.5311701624</v>
      </c>
      <c r="G24" s="8">
        <f t="shared" si="0"/>
        <v>210885.53117016237</v>
      </c>
      <c r="H24" s="9">
        <f>ROUND((F24-D24)/D24,4)</f>
        <v>8.1600000000000006E-2</v>
      </c>
      <c r="I24" s="9"/>
    </row>
    <row r="25" spans="2:23" ht="8.4" customHeight="1" x14ac:dyDescent="0.25">
      <c r="D25" s="8"/>
      <c r="E25" s="8"/>
      <c r="F25" s="8"/>
    </row>
    <row r="26" spans="2:23" ht="15" customHeight="1" x14ac:dyDescent="0.25">
      <c r="B26" s="2" t="s">
        <v>21</v>
      </c>
      <c r="D26" s="8"/>
      <c r="E26" s="8"/>
      <c r="F26" s="8"/>
    </row>
    <row r="27" spans="2:23" ht="15" customHeight="1" x14ac:dyDescent="0.25">
      <c r="C27" s="3" t="s">
        <v>22</v>
      </c>
      <c r="D27" s="8">
        <v>357629</v>
      </c>
      <c r="E27" s="8"/>
      <c r="F27" s="8">
        <f>'[1]2027 Master Budget Worksheet'!O78</f>
        <v>467537.53725226672</v>
      </c>
      <c r="G27" s="8">
        <f>F27-D27</f>
        <v>109908.53725226672</v>
      </c>
    </row>
    <row r="28" spans="2:23" ht="15" customHeight="1" x14ac:dyDescent="0.25">
      <c r="C28" s="3" t="s">
        <v>23</v>
      </c>
      <c r="D28" s="8">
        <v>722705</v>
      </c>
      <c r="E28" s="8"/>
      <c r="F28" s="8">
        <f>'[1]2027 Master Budget Worksheet'!O90</f>
        <v>740778.49930000002</v>
      </c>
      <c r="G28" s="8">
        <f t="shared" ref="G28:G41" si="1">F28-D28</f>
        <v>18073.499300000025</v>
      </c>
    </row>
    <row r="29" spans="2:23" ht="15" customHeight="1" x14ac:dyDescent="0.25">
      <c r="C29" s="3" t="s">
        <v>24</v>
      </c>
      <c r="D29" s="8">
        <v>326014</v>
      </c>
      <c r="E29" s="8"/>
      <c r="F29" s="8">
        <f>'[1]2027 Master Budget Worksheet'!O109</f>
        <v>335853.25505926175</v>
      </c>
      <c r="G29" s="8">
        <f t="shared" si="1"/>
        <v>9839.2550592617481</v>
      </c>
    </row>
    <row r="30" spans="2:23" ht="15" customHeight="1" x14ac:dyDescent="0.25">
      <c r="C30" s="3" t="s">
        <v>25</v>
      </c>
      <c r="D30" s="8">
        <v>34000</v>
      </c>
      <c r="E30" s="8"/>
      <c r="F30" s="8">
        <f>'[1]2027 Master Budget Worksheet'!M151</f>
        <v>34000</v>
      </c>
      <c r="G30" s="8">
        <f t="shared" si="1"/>
        <v>0</v>
      </c>
    </row>
    <row r="31" spans="2:23" ht="15" customHeight="1" x14ac:dyDescent="0.25">
      <c r="C31" s="3" t="s">
        <v>26</v>
      </c>
      <c r="D31" s="8">
        <v>266455</v>
      </c>
      <c r="E31" s="8"/>
      <c r="F31" s="8">
        <f>'[1]2027 Master Budget Worksheet'!O116</f>
        <v>242366.02000000002</v>
      </c>
      <c r="G31" s="8">
        <f t="shared" si="1"/>
        <v>-24088.979999999981</v>
      </c>
      <c r="R31" s="12"/>
      <c r="S31" s="13"/>
      <c r="T31" s="13"/>
      <c r="U31" s="13"/>
      <c r="V31" s="13"/>
      <c r="W31" s="13"/>
    </row>
    <row r="32" spans="2:23" ht="15" customHeight="1" x14ac:dyDescent="0.25">
      <c r="C32" s="3" t="s">
        <v>27</v>
      </c>
      <c r="D32" s="8">
        <v>18834</v>
      </c>
      <c r="E32" s="8"/>
      <c r="F32" s="8">
        <f>'[1]2027 Master Budget Worksheet'!O118</f>
        <v>20534.21</v>
      </c>
      <c r="G32" s="8">
        <f t="shared" si="1"/>
        <v>1700.2099999999991</v>
      </c>
      <c r="N32" s="10"/>
      <c r="R32" s="14"/>
      <c r="S32" s="15"/>
      <c r="T32" s="16"/>
      <c r="U32" s="16"/>
      <c r="V32" s="16"/>
      <c r="W32" s="16"/>
    </row>
    <row r="33" spans="1:23" ht="15" customHeight="1" x14ac:dyDescent="0.25">
      <c r="C33" s="3" t="s">
        <v>28</v>
      </c>
      <c r="D33" s="8">
        <v>278440</v>
      </c>
      <c r="E33" s="8"/>
      <c r="F33" s="8">
        <f>'[1]2027 Master Budget Worksheet'!O147</f>
        <v>287640.89052139042</v>
      </c>
      <c r="G33" s="8">
        <f t="shared" si="1"/>
        <v>9200.8905213904218</v>
      </c>
      <c r="N33" s="10"/>
      <c r="R33" s="14"/>
      <c r="S33" s="16"/>
      <c r="T33" s="16"/>
      <c r="U33" s="16"/>
      <c r="V33" s="16"/>
      <c r="W33" s="16"/>
    </row>
    <row r="34" spans="1:23" ht="15" customHeight="1" x14ac:dyDescent="0.25">
      <c r="C34" s="3" t="s">
        <v>29</v>
      </c>
      <c r="D34" s="8">
        <v>50000</v>
      </c>
      <c r="E34" s="8"/>
      <c r="F34" s="8">
        <f>'[1]2027 Master Budget Worksheet'!O149</f>
        <v>54000</v>
      </c>
      <c r="G34" s="8">
        <f t="shared" si="1"/>
        <v>4000</v>
      </c>
      <c r="R34" s="14"/>
      <c r="S34" s="16"/>
      <c r="T34" s="16"/>
      <c r="U34" s="16"/>
      <c r="V34" s="16"/>
      <c r="W34" s="16"/>
    </row>
    <row r="35" spans="1:23" ht="15" customHeight="1" x14ac:dyDescent="0.25">
      <c r="C35" s="3" t="s">
        <v>30</v>
      </c>
      <c r="D35" s="8">
        <v>31447</v>
      </c>
      <c r="E35" s="8"/>
      <c r="F35" s="8">
        <f>'[1]2027 Public Works.2'!M64</f>
        <v>36081.99696061133</v>
      </c>
      <c r="G35" s="8">
        <f t="shared" si="1"/>
        <v>4634.99696061133</v>
      </c>
      <c r="R35" s="14"/>
      <c r="S35" s="16"/>
      <c r="T35" s="16"/>
      <c r="U35" s="16"/>
      <c r="V35" s="16"/>
      <c r="W35" s="16"/>
    </row>
    <row r="36" spans="1:23" ht="15" customHeight="1" x14ac:dyDescent="0.25">
      <c r="C36" s="3" t="s">
        <v>31</v>
      </c>
      <c r="D36" s="8">
        <v>131807</v>
      </c>
      <c r="E36" s="8"/>
      <c r="F36" s="8">
        <f>'[1]2027 Master Budget Worksheet'!O173</f>
        <v>97315.622076631844</v>
      </c>
      <c r="G36" s="8">
        <f t="shared" si="1"/>
        <v>-34491.377923368156</v>
      </c>
      <c r="R36" s="14"/>
      <c r="S36" s="16"/>
      <c r="T36" s="16"/>
      <c r="U36" s="16"/>
      <c r="V36" s="16"/>
      <c r="W36" s="16"/>
    </row>
    <row r="37" spans="1:23" ht="15" customHeight="1" x14ac:dyDescent="0.25">
      <c r="C37" s="3" t="s">
        <v>32</v>
      </c>
      <c r="D37" s="8">
        <v>185931</v>
      </c>
      <c r="E37" s="8"/>
      <c r="F37" s="8">
        <f>'[1]2027 Master Budget Worksheet'!O193</f>
        <v>294037.5</v>
      </c>
      <c r="G37" s="8">
        <f t="shared" si="1"/>
        <v>108106.5</v>
      </c>
      <c r="R37" s="14"/>
      <c r="S37" s="16"/>
      <c r="T37" s="16"/>
      <c r="U37" s="16"/>
      <c r="V37" s="16"/>
      <c r="W37" s="16"/>
    </row>
    <row r="38" spans="1:23" ht="15" customHeight="1" x14ac:dyDescent="0.25">
      <c r="C38" s="3" t="s">
        <v>14</v>
      </c>
      <c r="D38" s="8">
        <v>119000</v>
      </c>
      <c r="E38" s="8"/>
      <c r="F38" s="8">
        <f>'[1]2027 Master Budget Worksheet'!O175</f>
        <v>126000</v>
      </c>
      <c r="G38" s="8">
        <f t="shared" si="1"/>
        <v>7000</v>
      </c>
      <c r="R38" s="14"/>
      <c r="S38" s="16"/>
      <c r="T38" s="16"/>
      <c r="U38" s="16"/>
      <c r="V38" s="16"/>
      <c r="W38" s="16"/>
    </row>
    <row r="39" spans="1:23" ht="15" customHeight="1" x14ac:dyDescent="0.25">
      <c r="C39" s="3" t="s">
        <v>16</v>
      </c>
      <c r="D39" s="8">
        <v>63000</v>
      </c>
      <c r="E39" s="8"/>
      <c r="F39" s="8">
        <f>'[1]2027 Master Budget Worksheet'!O184</f>
        <v>60000</v>
      </c>
      <c r="G39" s="8">
        <f t="shared" si="1"/>
        <v>-3000</v>
      </c>
    </row>
    <row r="40" spans="1:23" ht="15" customHeight="1" x14ac:dyDescent="0.25">
      <c r="C40" s="3" t="s">
        <v>33</v>
      </c>
      <c r="D40" s="11"/>
      <c r="E40" s="8"/>
      <c r="F40" s="11"/>
      <c r="G40" s="11">
        <f t="shared" si="1"/>
        <v>0</v>
      </c>
    </row>
    <row r="41" spans="1:23" ht="15" customHeight="1" x14ac:dyDescent="0.25">
      <c r="C41" s="2" t="s">
        <v>34</v>
      </c>
      <c r="D41" s="8">
        <f>SUM(D27:D40)</f>
        <v>2585262</v>
      </c>
      <c r="E41" s="8"/>
      <c r="F41" s="8">
        <f>'[1]2027 Master Budget Worksheet'!O194</f>
        <v>2796145.5311701624</v>
      </c>
      <c r="G41" s="8">
        <f t="shared" si="1"/>
        <v>210883.53117016237</v>
      </c>
      <c r="H41" s="9">
        <f>ROUND((F41-D41)/D41,4)</f>
        <v>8.1600000000000006E-2</v>
      </c>
      <c r="I41" s="9"/>
    </row>
    <row r="42" spans="1:23" ht="15" customHeight="1" x14ac:dyDescent="0.25">
      <c r="A42" s="5"/>
      <c r="B42" s="5"/>
      <c r="C42" s="5"/>
      <c r="D42" s="5"/>
      <c r="E42" s="5"/>
      <c r="F42" s="5"/>
      <c r="G42" s="5"/>
      <c r="H42" s="5"/>
      <c r="I42" s="5"/>
    </row>
    <row r="43" spans="1:23" ht="15" customHeight="1" x14ac:dyDescent="0.25">
      <c r="A43" s="5"/>
      <c r="B43" s="5"/>
      <c r="C43" s="5" t="s">
        <v>35</v>
      </c>
      <c r="D43" s="17">
        <v>359086600</v>
      </c>
      <c r="E43" s="18"/>
      <c r="F43" s="17">
        <v>384488800</v>
      </c>
      <c r="G43" s="18"/>
      <c r="H43" s="19">
        <f>(+F43-D43)/D43</f>
        <v>7.0741152691300643E-2</v>
      </c>
      <c r="I43" s="5"/>
    </row>
    <row r="44" spans="1:23" ht="15" customHeight="1" x14ac:dyDescent="0.25">
      <c r="A44" s="5"/>
      <c r="B44" s="5"/>
      <c r="C44" s="5"/>
      <c r="D44" s="18"/>
      <c r="E44" s="18"/>
      <c r="F44" s="18"/>
      <c r="G44" s="18"/>
      <c r="H44" s="18"/>
      <c r="I44" s="5"/>
    </row>
    <row r="45" spans="1:23" ht="26.4" x14ac:dyDescent="0.25">
      <c r="A45" s="5"/>
      <c r="B45" s="5"/>
      <c r="C45" s="20" t="s">
        <v>36</v>
      </c>
      <c r="D45" s="18">
        <f>ROUND(D12/(D43/1000),3)</f>
        <v>3.9380000000000002</v>
      </c>
      <c r="E45" s="18"/>
      <c r="F45" s="18">
        <f t="shared" ref="F45" si="2">ROUND(F12/(F43/1000),3)</f>
        <v>3.8290000000000002</v>
      </c>
      <c r="G45" s="18"/>
      <c r="H45" s="19">
        <f>(+F45-D45)/D45</f>
        <v>-2.7679024885728792E-2</v>
      </c>
      <c r="I45" s="5"/>
    </row>
    <row r="46" spans="1:23" ht="15" customHeight="1" x14ac:dyDescent="0.25">
      <c r="A46" s="5"/>
      <c r="B46" s="5"/>
      <c r="C46" s="5"/>
      <c r="D46" s="5"/>
      <c r="E46" s="5"/>
      <c r="F46" s="5"/>
      <c r="G46" s="5"/>
      <c r="H46" s="5"/>
      <c r="I46" s="5"/>
    </row>
    <row r="47" spans="1:23" ht="15" customHeight="1" x14ac:dyDescent="0.25">
      <c r="A47" s="6"/>
      <c r="B47" s="6"/>
      <c r="C47" s="6"/>
      <c r="D47" s="6"/>
      <c r="E47" s="6"/>
      <c r="F47" s="6"/>
      <c r="G47" s="6"/>
      <c r="H47" s="6"/>
      <c r="I47" s="6"/>
    </row>
    <row r="48" spans="1:23" ht="26.4" x14ac:dyDescent="0.25">
      <c r="A48" s="6"/>
      <c r="B48" s="6"/>
      <c r="C48" s="12" t="s">
        <v>37</v>
      </c>
      <c r="D48" s="13" t="s">
        <v>38</v>
      </c>
      <c r="E48" s="13"/>
      <c r="F48" s="13" t="s">
        <v>39</v>
      </c>
      <c r="G48" s="13" t="s">
        <v>40</v>
      </c>
      <c r="H48" s="13" t="s">
        <v>41</v>
      </c>
      <c r="I48" s="6"/>
    </row>
    <row r="49" spans="1:21" ht="15" customHeight="1" x14ac:dyDescent="0.25">
      <c r="A49" s="6"/>
      <c r="B49" s="6"/>
      <c r="C49" s="14" t="s">
        <v>42</v>
      </c>
      <c r="D49" s="15">
        <v>336260</v>
      </c>
      <c r="E49" s="16"/>
      <c r="F49" s="16">
        <v>86870</v>
      </c>
      <c r="G49" s="16">
        <v>0</v>
      </c>
      <c r="H49" s="16">
        <v>423130</v>
      </c>
      <c r="I49" s="6"/>
    </row>
    <row r="50" spans="1:21" ht="15" customHeight="1" x14ac:dyDescent="0.25">
      <c r="A50" s="6"/>
      <c r="B50" s="6"/>
      <c r="C50" s="14" t="s">
        <v>43</v>
      </c>
      <c r="D50" s="16">
        <v>0</v>
      </c>
      <c r="E50" s="16"/>
      <c r="F50" s="16">
        <v>100340</v>
      </c>
      <c r="G50" s="16">
        <v>100340</v>
      </c>
      <c r="H50" s="16">
        <f t="shared" ref="H50" si="3">SUM(D50+F50-G50)</f>
        <v>0</v>
      </c>
      <c r="I50" s="6"/>
      <c r="P50" s="12"/>
      <c r="Q50" s="13"/>
      <c r="R50" s="13"/>
      <c r="S50" s="13"/>
      <c r="T50" s="13"/>
      <c r="U50" s="13"/>
    </row>
    <row r="51" spans="1:21" ht="15" customHeight="1" x14ac:dyDescent="0.25">
      <c r="A51" s="6"/>
      <c r="B51" s="6"/>
      <c r="C51" s="14" t="s">
        <v>44</v>
      </c>
      <c r="D51" s="16">
        <v>184071.15</v>
      </c>
      <c r="E51" s="16"/>
      <c r="F51" s="16">
        <v>37230.15</v>
      </c>
      <c r="G51" s="16">
        <v>0</v>
      </c>
      <c r="H51" s="16">
        <v>221301.15</v>
      </c>
      <c r="I51" s="6"/>
      <c r="P51" s="14"/>
      <c r="Q51" s="15"/>
      <c r="R51" s="16"/>
      <c r="S51" s="16"/>
      <c r="T51" s="16"/>
      <c r="U51" s="16"/>
    </row>
    <row r="52" spans="1:21" ht="15" customHeight="1" x14ac:dyDescent="0.25">
      <c r="A52" s="6"/>
      <c r="B52" s="6"/>
      <c r="C52" s="14" t="s">
        <v>45</v>
      </c>
      <c r="D52" s="16">
        <v>113220.08</v>
      </c>
      <c r="E52" s="16"/>
      <c r="F52" s="16">
        <v>40150</v>
      </c>
      <c r="G52" s="16">
        <v>0</v>
      </c>
      <c r="H52" s="16">
        <v>153370.07999999999</v>
      </c>
      <c r="I52" s="6"/>
      <c r="P52" s="14"/>
      <c r="Q52" s="16"/>
      <c r="R52" s="16"/>
      <c r="S52" s="16"/>
      <c r="T52" s="16"/>
      <c r="U52" s="16"/>
    </row>
    <row r="53" spans="1:21" ht="15" customHeight="1" x14ac:dyDescent="0.25">
      <c r="A53" s="6"/>
      <c r="B53" s="6"/>
      <c r="C53" s="14" t="s">
        <v>46</v>
      </c>
      <c r="D53" s="16">
        <v>28987.95</v>
      </c>
      <c r="E53" s="16"/>
      <c r="F53" s="16">
        <f>H53-D53</f>
        <v>7299.9999999999964</v>
      </c>
      <c r="G53" s="16">
        <v>0</v>
      </c>
      <c r="H53" s="16">
        <v>36287.949999999997</v>
      </c>
      <c r="I53" s="6"/>
      <c r="P53" s="14"/>
      <c r="Q53" s="16"/>
      <c r="R53" s="16"/>
      <c r="S53" s="16"/>
      <c r="T53" s="16"/>
      <c r="U53" s="16"/>
    </row>
    <row r="54" spans="1:21" ht="15" customHeight="1" x14ac:dyDescent="0.25">
      <c r="A54" s="6"/>
      <c r="B54" s="6"/>
      <c r="C54" s="14" t="s">
        <v>47</v>
      </c>
      <c r="D54" s="16">
        <v>140402.85</v>
      </c>
      <c r="E54" s="16"/>
      <c r="F54" s="16">
        <f>H54-D54</f>
        <v>24089.989999999991</v>
      </c>
      <c r="G54" s="16">
        <v>0</v>
      </c>
      <c r="H54" s="16">
        <v>164492.84</v>
      </c>
      <c r="I54" s="6"/>
      <c r="P54" s="14"/>
      <c r="Q54" s="16"/>
      <c r="R54" s="16"/>
      <c r="S54" s="16"/>
      <c r="T54" s="16"/>
      <c r="U54" s="16"/>
    </row>
    <row r="55" spans="1:21" ht="15" customHeight="1" x14ac:dyDescent="0.25">
      <c r="A55" s="6"/>
      <c r="B55" s="6"/>
      <c r="C55" s="14" t="s">
        <v>48</v>
      </c>
      <c r="D55" s="16">
        <v>181874.7</v>
      </c>
      <c r="E55" s="16"/>
      <c r="F55" s="16">
        <f>H55-D55</f>
        <v>46720</v>
      </c>
      <c r="G55" s="16">
        <v>0</v>
      </c>
      <c r="H55" s="16">
        <v>228594.7</v>
      </c>
      <c r="I55" s="6"/>
      <c r="P55" s="14"/>
      <c r="Q55" s="16"/>
      <c r="R55" s="16"/>
      <c r="S55" s="16"/>
      <c r="T55" s="16"/>
      <c r="U55" s="16"/>
    </row>
    <row r="56" spans="1:21" ht="8.25" customHeight="1" x14ac:dyDescent="0.25">
      <c r="P56" s="14"/>
      <c r="Q56" s="16"/>
      <c r="R56" s="16"/>
      <c r="S56" s="16"/>
      <c r="T56" s="16"/>
      <c r="U56" s="16"/>
    </row>
    <row r="57" spans="1:21" ht="17.399999999999999" customHeight="1" x14ac:dyDescent="0.25">
      <c r="P57" s="14"/>
      <c r="Q57" s="16"/>
      <c r="R57" s="16"/>
      <c r="S57" s="16"/>
      <c r="T57" s="16"/>
      <c r="U57" s="16"/>
    </row>
    <row r="58" spans="1:21" ht="17.399999999999999" customHeight="1" x14ac:dyDescent="0.25">
      <c r="A58" s="3" t="s">
        <v>49</v>
      </c>
      <c r="P58" s="14"/>
      <c r="Q58" s="16"/>
      <c r="R58" s="16"/>
      <c r="S58" s="16"/>
      <c r="T58" s="16"/>
      <c r="U58" s="16"/>
    </row>
    <row r="59" spans="1:21" x14ac:dyDescent="0.25">
      <c r="A59" s="3" t="s">
        <v>50</v>
      </c>
      <c r="P59" s="14"/>
      <c r="Q59" s="16"/>
      <c r="R59" s="16"/>
      <c r="S59" s="16"/>
      <c r="T59" s="16"/>
      <c r="U59" s="16"/>
    </row>
    <row r="60" spans="1:21" ht="15" customHeight="1" x14ac:dyDescent="0.25">
      <c r="A60" s="3" t="s">
        <v>51</v>
      </c>
      <c r="P60" s="14"/>
      <c r="Q60" s="16"/>
      <c r="R60" s="16"/>
      <c r="S60" s="16"/>
      <c r="T60" s="16"/>
      <c r="U60" s="16"/>
    </row>
    <row r="61" spans="1:21" ht="15" customHeight="1" x14ac:dyDescent="0.25">
      <c r="P61" s="14"/>
      <c r="Q61" s="16"/>
      <c r="R61" s="16"/>
      <c r="S61" s="16"/>
      <c r="T61" s="16"/>
      <c r="U61" s="16"/>
    </row>
    <row r="62" spans="1:21" ht="15" customHeight="1" x14ac:dyDescent="0.25">
      <c r="C62" s="3" t="s">
        <v>52</v>
      </c>
    </row>
    <row r="63" spans="1:21" x14ac:dyDescent="0.25">
      <c r="C63" s="3" t="s">
        <v>53</v>
      </c>
    </row>
    <row r="64" spans="1:21" x14ac:dyDescent="0.25">
      <c r="C64" s="3" t="s">
        <v>54</v>
      </c>
    </row>
  </sheetData>
  <mergeCells count="2">
    <mergeCell ref="A1:H1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Megan Dull</dc:creator>
  <cp:lastModifiedBy>Megan Dull</cp:lastModifiedBy>
  <dcterms:created xsi:type="dcterms:W3CDTF">2026-10-22T19:38:11Z</dcterms:created>
  <dcterms:modified xsi:type="dcterms:W3CDTF">2026-10-22T19:42:16Z</dcterms:modified>
</cp:coreProperties>
</file>