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2022\Original\"/>
    </mc:Choice>
  </mc:AlternateContent>
  <xr:revisionPtr revIDLastSave="0" documentId="13_ncr:1_{B470C283-F4FE-470D-97AA-479266DAC261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MASTER" sheetId="1" r:id="rId1"/>
  </sheets>
  <definedNames>
    <definedName name="_xlnm.Print_Area" localSheetId="0">MASTER!$A$1:$H$744</definedName>
    <definedName name="_xlnm.Print_Titles" localSheetId="0">MASTER!$1:$4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2" i="1" l="1"/>
  <c r="H188" i="1"/>
  <c r="H136" i="1"/>
  <c r="G261" i="1"/>
  <c r="H29" i="1" l="1"/>
  <c r="G60" i="1"/>
  <c r="H569" i="1"/>
  <c r="H450" i="1"/>
  <c r="H357" i="1"/>
  <c r="F740" i="1" l="1"/>
  <c r="F690" i="1"/>
  <c r="F628" i="1"/>
  <c r="F400" i="1"/>
  <c r="F277" i="1"/>
  <c r="F101" i="1"/>
  <c r="F56" i="1"/>
  <c r="H124" i="1" l="1"/>
  <c r="H348" i="1" l="1"/>
  <c r="H558" i="1"/>
  <c r="H655" i="1" l="1"/>
  <c r="H739" i="1" l="1"/>
  <c r="H719" i="1"/>
  <c r="G739" i="1"/>
  <c r="G558" i="1"/>
  <c r="G440" i="1"/>
  <c r="H413" i="1"/>
  <c r="G348" i="1" l="1"/>
  <c r="G399" i="1"/>
  <c r="H325" i="1"/>
  <c r="H399" i="1" s="1"/>
  <c r="G173" i="1" l="1"/>
  <c r="G282" i="1"/>
  <c r="G240" i="1"/>
  <c r="G182" i="1"/>
  <c r="H173" i="1" l="1"/>
  <c r="H176" i="1" s="1"/>
  <c r="H261" i="1" l="1"/>
  <c r="H240" i="1"/>
  <c r="H185" i="1"/>
  <c r="H182" i="1"/>
  <c r="H677" i="1" l="1"/>
  <c r="G677" i="1"/>
  <c r="H656" i="1"/>
  <c r="H704" i="1" l="1"/>
  <c r="H438" i="1" l="1"/>
  <c r="H440" i="1" s="1"/>
  <c r="H56" i="1"/>
  <c r="G176" i="1"/>
  <c r="G101" i="1"/>
  <c r="G87" i="1"/>
  <c r="G56" i="1"/>
  <c r="F724" i="1"/>
  <c r="E628" i="1"/>
  <c r="E176" i="1"/>
  <c r="E56" i="1"/>
  <c r="D56" i="1"/>
  <c r="C56" i="1"/>
  <c r="D9" i="1"/>
  <c r="D740" i="1"/>
  <c r="D742" i="1" s="1"/>
  <c r="D714" i="1" s="1"/>
  <c r="D724" i="1"/>
  <c r="D726" i="1" s="1"/>
  <c r="D704" i="1"/>
  <c r="D706" i="1" s="1"/>
  <c r="D669" i="1" s="1"/>
  <c r="D690" i="1"/>
  <c r="D692" i="1" s="1"/>
  <c r="D667" i="1" s="1"/>
  <c r="D659" i="1"/>
  <c r="D661" i="1" s="1"/>
  <c r="D638" i="1" s="1"/>
  <c r="D650" i="1"/>
  <c r="D652" i="1" s="1"/>
  <c r="D636" i="1" s="1"/>
  <c r="D628" i="1"/>
  <c r="D630" i="1" s="1"/>
  <c r="D521" i="1" s="1"/>
  <c r="D551" i="1"/>
  <c r="D553" i="1" s="1"/>
  <c r="D519" i="1" s="1"/>
  <c r="D640" i="1" l="1"/>
  <c r="D712" i="1"/>
  <c r="D716" i="1" s="1"/>
  <c r="D671" i="1"/>
  <c r="D523" i="1"/>
  <c r="D744" i="1"/>
  <c r="D708" i="1"/>
  <c r="D663" i="1"/>
  <c r="D632" i="1"/>
  <c r="D511" i="1"/>
  <c r="D513" i="1" s="1"/>
  <c r="D408" i="1" s="1"/>
  <c r="D433" i="1"/>
  <c r="D435" i="1" s="1"/>
  <c r="D406" i="1" s="1"/>
  <c r="D400" i="1"/>
  <c r="D342" i="1"/>
  <c r="D318" i="1" s="1"/>
  <c r="D310" i="1"/>
  <c r="D18" i="1" s="1"/>
  <c r="D277" i="1"/>
  <c r="D17" i="1" s="1"/>
  <c r="D256" i="1"/>
  <c r="D16" i="1" s="1"/>
  <c r="D234" i="1"/>
  <c r="D15" i="1" s="1"/>
  <c r="D176" i="1"/>
  <c r="D116" i="1"/>
  <c r="D11" i="1" s="1"/>
  <c r="D101" i="1"/>
  <c r="D10" i="1" s="1"/>
  <c r="D87" i="1"/>
  <c r="D8" i="1" s="1"/>
  <c r="D402" i="1" l="1"/>
  <c r="D320" i="1"/>
  <c r="D322" i="1" s="1"/>
  <c r="D118" i="1"/>
  <c r="D7" i="1"/>
  <c r="D12" i="1" s="1"/>
  <c r="D410" i="1"/>
  <c r="D312" i="1"/>
  <c r="D14" i="1"/>
  <c r="D19" i="1" s="1"/>
  <c r="D515" i="1"/>
  <c r="F342" i="1"/>
  <c r="D21" i="1" l="1"/>
  <c r="D314" i="1"/>
  <c r="F659" i="1" l="1"/>
  <c r="F661" i="1" s="1"/>
  <c r="E659" i="1"/>
  <c r="E661" i="1" s="1"/>
  <c r="C659" i="1"/>
  <c r="C661" i="1" s="1"/>
  <c r="H659" i="1"/>
  <c r="H661" i="1" s="1"/>
  <c r="G656" i="1"/>
  <c r="G659" i="1" s="1"/>
  <c r="G661" i="1" s="1"/>
  <c r="H650" i="1"/>
  <c r="H652" i="1" s="1"/>
  <c r="G650" i="1"/>
  <c r="G652" i="1" s="1"/>
  <c r="F650" i="1"/>
  <c r="F652" i="1" s="1"/>
  <c r="E650" i="1"/>
  <c r="E652" i="1" s="1"/>
  <c r="C650" i="1"/>
  <c r="C652" i="1" s="1"/>
  <c r="E663" i="1" l="1"/>
  <c r="C663" i="1"/>
  <c r="G663" i="1"/>
  <c r="H663" i="1"/>
  <c r="F663" i="1"/>
  <c r="F234" i="1" l="1"/>
  <c r="H724" i="1" l="1"/>
  <c r="H256" i="1" l="1"/>
  <c r="H400" i="1" l="1"/>
  <c r="H320" i="1" s="1"/>
  <c r="H740" i="1" l="1"/>
  <c r="H742" i="1" s="1"/>
  <c r="H714" i="1" s="1"/>
  <c r="G740" i="1"/>
  <c r="G742" i="1" s="1"/>
  <c r="G714" i="1" s="1"/>
  <c r="F742" i="1"/>
  <c r="F714" i="1" s="1"/>
  <c r="E740" i="1"/>
  <c r="E742" i="1" s="1"/>
  <c r="E714" i="1" s="1"/>
  <c r="C740" i="1"/>
  <c r="C742" i="1" s="1"/>
  <c r="C714" i="1" s="1"/>
  <c r="G724" i="1"/>
  <c r="E724" i="1"/>
  <c r="C724" i="1"/>
  <c r="C726" i="1" l="1"/>
  <c r="C744" i="1" s="1"/>
  <c r="C712" i="1"/>
  <c r="C716" i="1" s="1"/>
  <c r="E726" i="1"/>
  <c r="E744" i="1" s="1"/>
  <c r="E712" i="1"/>
  <c r="E716" i="1" s="1"/>
  <c r="F726" i="1"/>
  <c r="F744" i="1" s="1"/>
  <c r="F712" i="1"/>
  <c r="F716" i="1" s="1"/>
  <c r="G726" i="1"/>
  <c r="G744" i="1" s="1"/>
  <c r="G712" i="1"/>
  <c r="G716" i="1" s="1"/>
  <c r="H726" i="1"/>
  <c r="H744" i="1" s="1"/>
  <c r="H712" i="1"/>
  <c r="H716" i="1" s="1"/>
  <c r="H706" i="1" l="1"/>
  <c r="G704" i="1"/>
  <c r="G706" i="1" s="1"/>
  <c r="G669" i="1" s="1"/>
  <c r="F704" i="1"/>
  <c r="F706" i="1" s="1"/>
  <c r="F669" i="1" s="1"/>
  <c r="E704" i="1"/>
  <c r="E706" i="1" s="1"/>
  <c r="E669" i="1" s="1"/>
  <c r="C704" i="1"/>
  <c r="C706" i="1" s="1"/>
  <c r="C669" i="1" s="1"/>
  <c r="G690" i="1"/>
  <c r="G692" i="1" s="1"/>
  <c r="G667" i="1" s="1"/>
  <c r="F692" i="1"/>
  <c r="F667" i="1" s="1"/>
  <c r="E690" i="1"/>
  <c r="E692" i="1" s="1"/>
  <c r="E667" i="1" s="1"/>
  <c r="C690" i="1"/>
  <c r="C692" i="1" s="1"/>
  <c r="C667" i="1" s="1"/>
  <c r="H690" i="1"/>
  <c r="H692" i="1" s="1"/>
  <c r="H638" i="1"/>
  <c r="G638" i="1"/>
  <c r="F638" i="1"/>
  <c r="E638" i="1"/>
  <c r="C638" i="1"/>
  <c r="G636" i="1"/>
  <c r="F636" i="1"/>
  <c r="E636" i="1"/>
  <c r="C636" i="1"/>
  <c r="H669" i="1" l="1"/>
  <c r="H708" i="1"/>
  <c r="G671" i="1"/>
  <c r="G640" i="1"/>
  <c r="F640" i="1"/>
  <c r="F671" i="1"/>
  <c r="H667" i="1"/>
  <c r="E671" i="1"/>
  <c r="C671" i="1"/>
  <c r="E640" i="1"/>
  <c r="C640" i="1"/>
  <c r="E708" i="1"/>
  <c r="F708" i="1"/>
  <c r="G708" i="1"/>
  <c r="C708" i="1"/>
  <c r="H671" i="1" l="1"/>
  <c r="H636" i="1"/>
  <c r="H640" i="1" s="1"/>
  <c r="H628" i="1"/>
  <c r="H630" i="1" s="1"/>
  <c r="H521" i="1" s="1"/>
  <c r="G628" i="1"/>
  <c r="G630" i="1" s="1"/>
  <c r="G521" i="1" s="1"/>
  <c r="F630" i="1"/>
  <c r="F521" i="1" s="1"/>
  <c r="C628" i="1"/>
  <c r="C630" i="1" s="1"/>
  <c r="C521" i="1" s="1"/>
  <c r="G551" i="1"/>
  <c r="G553" i="1" s="1"/>
  <c r="G519" i="1" s="1"/>
  <c r="F551" i="1"/>
  <c r="F553" i="1" s="1"/>
  <c r="F519" i="1" s="1"/>
  <c r="E551" i="1"/>
  <c r="E553" i="1" s="1"/>
  <c r="C551" i="1"/>
  <c r="C553" i="1" s="1"/>
  <c r="C519" i="1" s="1"/>
  <c r="H527" i="1"/>
  <c r="H551" i="1" s="1"/>
  <c r="H553" i="1" s="1"/>
  <c r="H519" i="1" s="1"/>
  <c r="H511" i="1"/>
  <c r="H513" i="1" s="1"/>
  <c r="H408" i="1" s="1"/>
  <c r="G511" i="1"/>
  <c r="G513" i="1" s="1"/>
  <c r="G408" i="1" s="1"/>
  <c r="F511" i="1"/>
  <c r="F513" i="1" s="1"/>
  <c r="F408" i="1" s="1"/>
  <c r="E511" i="1"/>
  <c r="E513" i="1" s="1"/>
  <c r="E408" i="1" s="1"/>
  <c r="C511" i="1"/>
  <c r="C513" i="1" s="1"/>
  <c r="C408" i="1" s="1"/>
  <c r="G433" i="1"/>
  <c r="G435" i="1" s="1"/>
  <c r="G406" i="1" s="1"/>
  <c r="F433" i="1"/>
  <c r="F435" i="1" s="1"/>
  <c r="F406" i="1" s="1"/>
  <c r="E433" i="1"/>
  <c r="E435" i="1" s="1"/>
  <c r="E406" i="1" s="1"/>
  <c r="C433" i="1"/>
  <c r="C435" i="1" s="1"/>
  <c r="C406" i="1" s="1"/>
  <c r="H433" i="1"/>
  <c r="H435" i="1" s="1"/>
  <c r="H406" i="1" s="1"/>
  <c r="G400" i="1"/>
  <c r="G320" i="1" s="1"/>
  <c r="F320" i="1"/>
  <c r="E400" i="1"/>
  <c r="E320" i="1" s="1"/>
  <c r="C400" i="1"/>
  <c r="C320" i="1" s="1"/>
  <c r="G342" i="1"/>
  <c r="G318" i="1" s="1"/>
  <c r="F318" i="1"/>
  <c r="E342" i="1"/>
  <c r="C342" i="1"/>
  <c r="C318" i="1" s="1"/>
  <c r="H342" i="1"/>
  <c r="H318" i="1" s="1"/>
  <c r="F310" i="1"/>
  <c r="F18" i="1" s="1"/>
  <c r="E310" i="1"/>
  <c r="E18" i="1" s="1"/>
  <c r="C310" i="1"/>
  <c r="C18" i="1" s="1"/>
  <c r="G310" i="1"/>
  <c r="G18" i="1" s="1"/>
  <c r="F17" i="1"/>
  <c r="E277" i="1"/>
  <c r="E17" i="1" s="1"/>
  <c r="C277" i="1"/>
  <c r="C17" i="1" s="1"/>
  <c r="G277" i="1"/>
  <c r="G17" i="1" s="1"/>
  <c r="H16" i="1"/>
  <c r="G256" i="1"/>
  <c r="G16" i="1" s="1"/>
  <c r="F256" i="1"/>
  <c r="F16" i="1" s="1"/>
  <c r="E256" i="1"/>
  <c r="E16" i="1" s="1"/>
  <c r="C256" i="1"/>
  <c r="C16" i="1" s="1"/>
  <c r="H234" i="1"/>
  <c r="H15" i="1" s="1"/>
  <c r="G234" i="1"/>
  <c r="G15" i="1" s="1"/>
  <c r="F15" i="1"/>
  <c r="E234" i="1"/>
  <c r="E15" i="1" s="1"/>
  <c r="C234" i="1"/>
  <c r="C15" i="1" s="1"/>
  <c r="F176" i="1"/>
  <c r="F14" i="1" s="1"/>
  <c r="C176" i="1"/>
  <c r="C14" i="1" s="1"/>
  <c r="H116" i="1"/>
  <c r="H11" i="1" s="1"/>
  <c r="G116" i="1"/>
  <c r="G11" i="1" s="1"/>
  <c r="F116" i="1"/>
  <c r="F11" i="1" s="1"/>
  <c r="E116" i="1"/>
  <c r="E11" i="1" s="1"/>
  <c r="C116" i="1"/>
  <c r="C11" i="1" s="1"/>
  <c r="H101" i="1"/>
  <c r="H10" i="1" s="1"/>
  <c r="G10" i="1"/>
  <c r="F10" i="1"/>
  <c r="E101" i="1"/>
  <c r="E10" i="1" s="1"/>
  <c r="C101" i="1"/>
  <c r="C10" i="1" s="1"/>
  <c r="H91" i="1"/>
  <c r="H9" i="1" s="1"/>
  <c r="G91" i="1"/>
  <c r="G9" i="1" s="1"/>
  <c r="F91" i="1"/>
  <c r="F9" i="1" s="1"/>
  <c r="E91" i="1"/>
  <c r="E9" i="1" s="1"/>
  <c r="C9" i="1"/>
  <c r="H87" i="1"/>
  <c r="H8" i="1" s="1"/>
  <c r="G8" i="1"/>
  <c r="F87" i="1"/>
  <c r="F8" i="1" s="1"/>
  <c r="C87" i="1"/>
  <c r="C8" i="1" s="1"/>
  <c r="E87" i="1"/>
  <c r="E8" i="1" s="1"/>
  <c r="G7" i="1"/>
  <c r="F7" i="1"/>
  <c r="C7" i="1"/>
  <c r="E630" i="1" l="1"/>
  <c r="E521" i="1" s="1"/>
  <c r="E14" i="1"/>
  <c r="E19" i="1" s="1"/>
  <c r="E312" i="1"/>
  <c r="H322" i="1"/>
  <c r="E519" i="1"/>
  <c r="E410" i="1"/>
  <c r="G523" i="1"/>
  <c r="C410" i="1"/>
  <c r="H523" i="1"/>
  <c r="F523" i="1"/>
  <c r="F410" i="1"/>
  <c r="H410" i="1"/>
  <c r="G410" i="1"/>
  <c r="C523" i="1"/>
  <c r="G322" i="1"/>
  <c r="C19" i="1"/>
  <c r="C322" i="1"/>
  <c r="C12" i="1"/>
  <c r="F19" i="1"/>
  <c r="F12" i="1"/>
  <c r="E515" i="1"/>
  <c r="E118" i="1"/>
  <c r="E7" i="1"/>
  <c r="E12" i="1" s="1"/>
  <c r="G12" i="1"/>
  <c r="F322" i="1"/>
  <c r="E402" i="1"/>
  <c r="E318" i="1"/>
  <c r="E322" i="1" s="1"/>
  <c r="H515" i="1"/>
  <c r="C118" i="1"/>
  <c r="C312" i="1"/>
  <c r="G402" i="1"/>
  <c r="H632" i="1"/>
  <c r="H402" i="1"/>
  <c r="C402" i="1"/>
  <c r="C632" i="1"/>
  <c r="H277" i="1"/>
  <c r="H17" i="1" s="1"/>
  <c r="C515" i="1"/>
  <c r="G118" i="1"/>
  <c r="G632" i="1"/>
  <c r="F632" i="1"/>
  <c r="G515" i="1"/>
  <c r="F402" i="1"/>
  <c r="F312" i="1"/>
  <c r="F118" i="1"/>
  <c r="F515" i="1"/>
  <c r="H14" i="1"/>
  <c r="H310" i="1"/>
  <c r="H18" i="1" s="1"/>
  <c r="E632" i="1" l="1"/>
  <c r="E523" i="1"/>
  <c r="E314" i="1"/>
  <c r="C314" i="1"/>
  <c r="C21" i="1"/>
  <c r="E21" i="1"/>
  <c r="H19" i="1"/>
  <c r="F21" i="1"/>
  <c r="G312" i="1"/>
  <c r="G314" i="1" s="1"/>
  <c r="G14" i="1"/>
  <c r="G19" i="1" s="1"/>
  <c r="G21" i="1" s="1"/>
  <c r="H312" i="1"/>
  <c r="F314" i="1"/>
  <c r="H118" i="1" l="1"/>
  <c r="H314" i="1" l="1"/>
  <c r="J118" i="1"/>
  <c r="H7" i="1"/>
  <c r="H12" i="1" s="1"/>
  <c r="H21" i="1" l="1"/>
</calcChain>
</file>

<file path=xl/sharedStrings.xml><?xml version="1.0" encoding="utf-8"?>
<sst xmlns="http://schemas.openxmlformats.org/spreadsheetml/2006/main" count="1258" uniqueCount="941">
  <si>
    <t xml:space="preserve">City of Lake Ozark 2021 Budget </t>
  </si>
  <si>
    <t xml:space="preserve">2019 Actual Year End </t>
  </si>
  <si>
    <t>REVENUES</t>
  </si>
  <si>
    <t>ADMINISTRATION</t>
  </si>
  <si>
    <t>01-5100-5100</t>
  </si>
  <si>
    <t>Property Taxes</t>
  </si>
  <si>
    <t>01-5100-5102</t>
  </si>
  <si>
    <t>SUR Tax</t>
  </si>
  <si>
    <t>01-5100-5104</t>
  </si>
  <si>
    <t>R &amp; R Utility Tax</t>
  </si>
  <si>
    <t>01-5100-5106</t>
  </si>
  <si>
    <t>Sales Tax</t>
  </si>
  <si>
    <t>01-5100-5108</t>
  </si>
  <si>
    <t>Franchise Tax Electric</t>
  </si>
  <si>
    <t>01-5100-5109</t>
  </si>
  <si>
    <t>Franchise Tax Gas</t>
  </si>
  <si>
    <t>01-5100-5110</t>
  </si>
  <si>
    <t>Franchise Tax Phone</t>
  </si>
  <si>
    <t>01-5100-5112</t>
  </si>
  <si>
    <t>Franchise Tax Cable</t>
  </si>
  <si>
    <t>01-5100-5125</t>
  </si>
  <si>
    <t>Finance Institute Tax</t>
  </si>
  <si>
    <t>01-5100-5245</t>
  </si>
  <si>
    <t>Business License</t>
  </si>
  <si>
    <t>01-5100-5255</t>
  </si>
  <si>
    <t>Liquor License</t>
  </si>
  <si>
    <t>01-5100-5265</t>
  </si>
  <si>
    <t>Special Event Permit</t>
  </si>
  <si>
    <t>01-5100-5266</t>
  </si>
  <si>
    <t>Taxi Cab License</t>
  </si>
  <si>
    <t>01-5100-5400</t>
  </si>
  <si>
    <t>Utility Administration Fee</t>
  </si>
  <si>
    <t>01-5100-5410</t>
  </si>
  <si>
    <t>Water Administration Fee</t>
  </si>
  <si>
    <t>01-5100-5415</t>
  </si>
  <si>
    <t>Trans Administration</t>
  </si>
  <si>
    <t>01-5100-5416</t>
  </si>
  <si>
    <t>Sunshine Requests</t>
  </si>
  <si>
    <t>01-5100-5418</t>
  </si>
  <si>
    <t>Eagles Landing TIF Admin</t>
  </si>
  <si>
    <t>01-5100-5419</t>
  </si>
  <si>
    <t>CID Admin Fee</t>
  </si>
  <si>
    <t>01-5100-5420</t>
  </si>
  <si>
    <t>Credit Card Fees</t>
  </si>
  <si>
    <t>01-5100-5421</t>
  </si>
  <si>
    <t>Eagles Landing Property Acq</t>
  </si>
  <si>
    <t>01-5100-5890</t>
  </si>
  <si>
    <t>Carry Over</t>
  </si>
  <si>
    <t>01-5100-5900</t>
  </si>
  <si>
    <t>Transfers From</t>
  </si>
  <si>
    <t>01-5100-5905</t>
  </si>
  <si>
    <t>Return Check Fee</t>
  </si>
  <si>
    <t>01-5100-5910</t>
  </si>
  <si>
    <t>Interest Income</t>
  </si>
  <si>
    <t>01-5100-5920</t>
  </si>
  <si>
    <t>Miscellaneous Income</t>
  </si>
  <si>
    <t>01-5100-5925</t>
  </si>
  <si>
    <t>Legal Fee Reimbursement</t>
  </si>
  <si>
    <t>01-5100-5961</t>
  </si>
  <si>
    <t>Insurance Premium Refund</t>
  </si>
  <si>
    <t>01-5100-5962</t>
  </si>
  <si>
    <t>CBDG Program Grant</t>
  </si>
  <si>
    <t>01-5110-5116</t>
  </si>
  <si>
    <t>E-911 Tax</t>
  </si>
  <si>
    <t>01-5110-5300</t>
  </si>
  <si>
    <t>Donations</t>
  </si>
  <si>
    <t>01-5110-5520</t>
  </si>
  <si>
    <t>Police Training</t>
  </si>
  <si>
    <t>01-5110-5521</t>
  </si>
  <si>
    <t>Surplus Property</t>
  </si>
  <si>
    <t>01-5110-5522</t>
  </si>
  <si>
    <t>Police Services</t>
  </si>
  <si>
    <t>01-5110-5525</t>
  </si>
  <si>
    <t>Breathilizer Tests</t>
  </si>
  <si>
    <t>01-5110-5526</t>
  </si>
  <si>
    <t>Golf Cart Registration Fee</t>
  </si>
  <si>
    <t>01-5110-5550</t>
  </si>
  <si>
    <t>DWI Processing Fee</t>
  </si>
  <si>
    <t>01-5110-5555</t>
  </si>
  <si>
    <t>Police Reports</t>
  </si>
  <si>
    <t>01-5110-5556</t>
  </si>
  <si>
    <t>Finger Prints</t>
  </si>
  <si>
    <t>01-5110-5565</t>
  </si>
  <si>
    <t>Prisoner Housing</t>
  </si>
  <si>
    <t>01-5110-5566</t>
  </si>
  <si>
    <t>False Alarm Calls</t>
  </si>
  <si>
    <t>01-5110-5567</t>
  </si>
  <si>
    <t>01-5110-5568</t>
  </si>
  <si>
    <t>Insurance Proceeds</t>
  </si>
  <si>
    <t>01-5110-5700</t>
  </si>
  <si>
    <t>Dog &amp; Cat Revenue</t>
  </si>
  <si>
    <t>01-5110-5710</t>
  </si>
  <si>
    <t>Dog Impounding</t>
  </si>
  <si>
    <t>01-5110-5810</t>
  </si>
  <si>
    <t>Target Comm Svc Grant</t>
  </si>
  <si>
    <t>01-5110-5815</t>
  </si>
  <si>
    <t>DWI Mini Grant</t>
  </si>
  <si>
    <t>01-5110-5820</t>
  </si>
  <si>
    <t>JAG Grant Revenue</t>
  </si>
  <si>
    <t>01-5110-5821</t>
  </si>
  <si>
    <t>Post Training Fund</t>
  </si>
  <si>
    <t>01-5110-5850</t>
  </si>
  <si>
    <t>LLEBG Grant</t>
  </si>
  <si>
    <t>01-5110-5852</t>
  </si>
  <si>
    <t>Block Grant-Radios</t>
  </si>
  <si>
    <t>01-5110-5853</t>
  </si>
  <si>
    <t>Computer Grant Income</t>
  </si>
  <si>
    <t>01-5110-5855</t>
  </si>
  <si>
    <t>Body Armor Grant</t>
  </si>
  <si>
    <t>01-5110-5856</t>
  </si>
  <si>
    <t>COPS GRANTS</t>
  </si>
  <si>
    <t>SRO Officer</t>
  </si>
  <si>
    <t>01-5110-5890</t>
  </si>
  <si>
    <t>Other Grant Income</t>
  </si>
  <si>
    <t>01-5110-5920</t>
  </si>
  <si>
    <t>TOTAL POLICE REVENUE</t>
  </si>
  <si>
    <t>01-5115-5921</t>
  </si>
  <si>
    <t>TOTAL DISPATCH REVENUE</t>
  </si>
  <si>
    <t>COURT</t>
  </si>
  <si>
    <t>01-5120-5615</t>
  </si>
  <si>
    <t>Court Costs</t>
  </si>
  <si>
    <t>01-5120-5625</t>
  </si>
  <si>
    <t>Crime Victims Fund - City</t>
  </si>
  <si>
    <t>01-5120-5630</t>
  </si>
  <si>
    <t>Court Forfeited Bonds</t>
  </si>
  <si>
    <t>01-5120-5640</t>
  </si>
  <si>
    <t>Court Fines</t>
  </si>
  <si>
    <t>01-5120-5920</t>
  </si>
  <si>
    <t>01-5120-5921</t>
  </si>
  <si>
    <t>01-5120-5960</t>
  </si>
  <si>
    <t>Other Municipal Bonds</t>
  </si>
  <si>
    <t>01-5130-5200</t>
  </si>
  <si>
    <t>SP.Use Permit/Rezone Dep</t>
  </si>
  <si>
    <t>01-5130-5210</t>
  </si>
  <si>
    <t>Sign Permit</t>
  </si>
  <si>
    <t>01-5130-5211</t>
  </si>
  <si>
    <t>Site Plan</t>
  </si>
  <si>
    <t>01-5130-5220</t>
  </si>
  <si>
    <t>Building Permits</t>
  </si>
  <si>
    <t>01-5130-5225</t>
  </si>
  <si>
    <t>Billboard Tax</t>
  </si>
  <si>
    <t>01-5130-5240</t>
  </si>
  <si>
    <t>Contractors License</t>
  </si>
  <si>
    <t>01-5130-5250</t>
  </si>
  <si>
    <t>Code Enforcement</t>
  </si>
  <si>
    <t>01-5130-5270</t>
  </si>
  <si>
    <t>Preliminary Plat</t>
  </si>
  <si>
    <t>01-5130-5280</t>
  </si>
  <si>
    <t>Variance Fee</t>
  </si>
  <si>
    <t>01-5130-5281</t>
  </si>
  <si>
    <t>Demolition Fee</t>
  </si>
  <si>
    <t>01-5130-5282</t>
  </si>
  <si>
    <t>Occupancy Inspection Fee</t>
  </si>
  <si>
    <t>01-5130-5921</t>
  </si>
  <si>
    <t>TOTAL PLANNING &amp; ZONING REVENUE</t>
  </si>
  <si>
    <t>TOTAL REVENUE</t>
  </si>
  <si>
    <t>EXPENDITURES</t>
  </si>
  <si>
    <t>01-6100-6110</t>
  </si>
  <si>
    <t>Salaries Full Time</t>
  </si>
  <si>
    <t>01-6100-6112</t>
  </si>
  <si>
    <t>Salaries Part Time</t>
  </si>
  <si>
    <t>01-6100-6117</t>
  </si>
  <si>
    <t>BOA Salaries</t>
  </si>
  <si>
    <t>01-6100-6118</t>
  </si>
  <si>
    <t>Social Security</t>
  </si>
  <si>
    <t>01-6100-6120</t>
  </si>
  <si>
    <t>Unemployment Insurance</t>
  </si>
  <si>
    <t>01-6100-6122</t>
  </si>
  <si>
    <t>Health Insurance</t>
  </si>
  <si>
    <t>01-6100-6160</t>
  </si>
  <si>
    <t>Retirement</t>
  </si>
  <si>
    <t>01-6100-6262</t>
  </si>
  <si>
    <t>City Attorney/Legal</t>
  </si>
  <si>
    <t>01-6100-6270</t>
  </si>
  <si>
    <t>Engineering Services</t>
  </si>
  <si>
    <t>01-6100-6275</t>
  </si>
  <si>
    <t>Accounting</t>
  </si>
  <si>
    <t>01-6100-6280</t>
  </si>
  <si>
    <t>Audit Expenses</t>
  </si>
  <si>
    <t>01-6100-6285</t>
  </si>
  <si>
    <t>Legal Fees</t>
  </si>
  <si>
    <t>01-6100-6291</t>
  </si>
  <si>
    <t>Public Relations</t>
  </si>
  <si>
    <t>01-6100-6330</t>
  </si>
  <si>
    <t>Work Comp Insurance</t>
  </si>
  <si>
    <t>01-6100-6334</t>
  </si>
  <si>
    <t>Liability Insurance</t>
  </si>
  <si>
    <t>01-6100-6405</t>
  </si>
  <si>
    <t>New Building Refurbishing</t>
  </si>
  <si>
    <t>01-6100-6410</t>
  </si>
  <si>
    <t>Building Supplies</t>
  </si>
  <si>
    <t>01-6100-6412</t>
  </si>
  <si>
    <t>Office Supplies</t>
  </si>
  <si>
    <t>01-6100-6413</t>
  </si>
  <si>
    <t>Postage Expense</t>
  </si>
  <si>
    <t>01-6100-6414</t>
  </si>
  <si>
    <t>Building Maintenance</t>
  </si>
  <si>
    <t>01-6100-6415</t>
  </si>
  <si>
    <t>Codification</t>
  </si>
  <si>
    <t>01-6100-6416</t>
  </si>
  <si>
    <t>Miscellaneous</t>
  </si>
  <si>
    <t>01-6100-6417</t>
  </si>
  <si>
    <t>Record Maintenance</t>
  </si>
  <si>
    <t>01-6100-6420</t>
  </si>
  <si>
    <t>Cleaning</t>
  </si>
  <si>
    <t>01-6100-6422</t>
  </si>
  <si>
    <t>ADS &amp; Notices</t>
  </si>
  <si>
    <t>01-6100-6429</t>
  </si>
  <si>
    <t>IT Services</t>
  </si>
  <si>
    <t>01-6100-6430</t>
  </si>
  <si>
    <t>Computer System Fees</t>
  </si>
  <si>
    <t>01-6100-6431</t>
  </si>
  <si>
    <t>Computer System-Hardware/Sftwre</t>
  </si>
  <si>
    <t>01-6100-6432</t>
  </si>
  <si>
    <t>Conferences &amp; Seminars</t>
  </si>
  <si>
    <t>01-6100-6434</t>
  </si>
  <si>
    <t>City Promotions</t>
  </si>
  <si>
    <t>01-6100-6436</t>
  </si>
  <si>
    <t>Dues</t>
  </si>
  <si>
    <t>01-6100-6437</t>
  </si>
  <si>
    <t>Employee Drug Screening</t>
  </si>
  <si>
    <t>01-6100-6438</t>
  </si>
  <si>
    <t>Insurance</t>
  </si>
  <si>
    <t>01-6100-6439</t>
  </si>
  <si>
    <t>Lease Payment-Building</t>
  </si>
  <si>
    <t>01-6100-6440</t>
  </si>
  <si>
    <t>Leased Equipment</t>
  </si>
  <si>
    <t>01-6100-6441</t>
  </si>
  <si>
    <t>Election Expense</t>
  </si>
  <si>
    <t>01-6100-6444</t>
  </si>
  <si>
    <t>Medical</t>
  </si>
  <si>
    <t>01-6100-6449</t>
  </si>
  <si>
    <t>Recruitment</t>
  </si>
  <si>
    <t>01-6100-6451</t>
  </si>
  <si>
    <t>Training</t>
  </si>
  <si>
    <t>01-6100-6462</t>
  </si>
  <si>
    <t>Electric</t>
  </si>
  <si>
    <t>01-6100-6464</t>
  </si>
  <si>
    <t>Telephone</t>
  </si>
  <si>
    <t>01-6100-6514</t>
  </si>
  <si>
    <t>Vehicle Fuel</t>
  </si>
  <si>
    <t>01-6100-6516</t>
  </si>
  <si>
    <t>Vehicle Maintenance</t>
  </si>
  <si>
    <t>01-6100-6520</t>
  </si>
  <si>
    <t>Vehicles</t>
  </si>
  <si>
    <t>01-6100-6525</t>
  </si>
  <si>
    <t>Mileage</t>
  </si>
  <si>
    <t>01-6100-6612</t>
  </si>
  <si>
    <t>Equipment Repair &amp; Mainte</t>
  </si>
  <si>
    <t>01-6100-6710</t>
  </si>
  <si>
    <t>Equipment</t>
  </si>
  <si>
    <t>01-6100-6715</t>
  </si>
  <si>
    <t>Bank Fees</t>
  </si>
  <si>
    <t>01-6100-6810</t>
  </si>
  <si>
    <t>Transfer to</t>
  </si>
  <si>
    <t>01-6100-6903</t>
  </si>
  <si>
    <t>01-6100-6904</t>
  </si>
  <si>
    <t>General Fund Reserves</t>
  </si>
  <si>
    <t>01-6100-6905</t>
  </si>
  <si>
    <t>TIF Sales Tax</t>
  </si>
  <si>
    <t>01-6100-6906</t>
  </si>
  <si>
    <t>01-6100-6908</t>
  </si>
  <si>
    <t>TOTAL ADMININISTRATION EXPENSE</t>
  </si>
  <si>
    <t>01-6110-6110</t>
  </si>
  <si>
    <t>01-6110-6112</t>
  </si>
  <si>
    <t>01-6110-6114</t>
  </si>
  <si>
    <t>Salaries Overtime</t>
  </si>
  <si>
    <t>01-6110-6118</t>
  </si>
  <si>
    <t>01-6110-6120</t>
  </si>
  <si>
    <t>01-6110-6122</t>
  </si>
  <si>
    <t>01-6110-6160</t>
  </si>
  <si>
    <t>01-6110-6161</t>
  </si>
  <si>
    <t>Health Insurance Subsidy</t>
  </si>
  <si>
    <t>01-6110-6330</t>
  </si>
  <si>
    <t>01-6110-6334</t>
  </si>
  <si>
    <t>01-6110-6400</t>
  </si>
  <si>
    <t>PD Consulting Services</t>
  </si>
  <si>
    <t>01-6110-6401</t>
  </si>
  <si>
    <t>External Police Services</t>
  </si>
  <si>
    <t>01-6110-6410</t>
  </si>
  <si>
    <t>01-6110-6411</t>
  </si>
  <si>
    <t>Investigation Supplies</t>
  </si>
  <si>
    <t>01-6110-6412</t>
  </si>
  <si>
    <t>01-6110-6413</t>
  </si>
  <si>
    <t>01-6110-6414</t>
  </si>
  <si>
    <t>01-6110-6416</t>
  </si>
  <si>
    <t>01-6110-6417</t>
  </si>
  <si>
    <t>01-6110-6418</t>
  </si>
  <si>
    <t>Uniforms</t>
  </si>
  <si>
    <t>01-6110-6420</t>
  </si>
  <si>
    <t>01-6110-6422</t>
  </si>
  <si>
    <t>01-6110-6429</t>
  </si>
  <si>
    <t>01-6110-6431</t>
  </si>
  <si>
    <t>01-6110-6434</t>
  </si>
  <si>
    <t>01-6110-6435</t>
  </si>
  <si>
    <t>Law Enforcement Support</t>
  </si>
  <si>
    <t>01-6110-6436</t>
  </si>
  <si>
    <t>Dues &amp; Contributions</t>
  </si>
  <si>
    <t>01-6110-6437</t>
  </si>
  <si>
    <t>01-6110-6438</t>
  </si>
  <si>
    <t>01-6110-6440</t>
  </si>
  <si>
    <t>01-6110-6444</t>
  </si>
  <si>
    <t>01-6110-6446</t>
  </si>
  <si>
    <t>Prisoner Supplies</t>
  </si>
  <si>
    <t>01-6110-6448</t>
  </si>
  <si>
    <t>01-6110-6449</t>
  </si>
  <si>
    <t>01-6110-6451</t>
  </si>
  <si>
    <t>01-6110-6452</t>
  </si>
  <si>
    <t>DWI Training</t>
  </si>
  <si>
    <t>01-6110-6462</t>
  </si>
  <si>
    <t>01-6110-6464</t>
  </si>
  <si>
    <t>01-6110-6512</t>
  </si>
  <si>
    <t>Air Card Expense</t>
  </si>
  <si>
    <t>01-6110-6514</t>
  </si>
  <si>
    <t>01-6110-6516</t>
  </si>
  <si>
    <t>01-6110-6517</t>
  </si>
  <si>
    <t>Vehicle Repair</t>
  </si>
  <si>
    <t>01-6110-6520</t>
  </si>
  <si>
    <t>01-6110-6610</t>
  </si>
  <si>
    <t>Radio Repair</t>
  </si>
  <si>
    <t>01-6110-6612</t>
  </si>
  <si>
    <t>01-6110-6710</t>
  </si>
  <si>
    <t>01-6110-6714</t>
  </si>
  <si>
    <t>Computer System</t>
  </si>
  <si>
    <t>01-6110-6722</t>
  </si>
  <si>
    <t>Building Improvements</t>
  </si>
  <si>
    <t>01-6110-6733</t>
  </si>
  <si>
    <t>JAG Grant Expense</t>
  </si>
  <si>
    <t>01-6110-6735</t>
  </si>
  <si>
    <t>Drug Case Reimbursement E</t>
  </si>
  <si>
    <t>01-6110-6821</t>
  </si>
  <si>
    <t>Post Training Expense</t>
  </si>
  <si>
    <t>01-6110-6822</t>
  </si>
  <si>
    <t>Block Grant Radios</t>
  </si>
  <si>
    <t>01-6110-6823</t>
  </si>
  <si>
    <t>Computer Grant Expense</t>
  </si>
  <si>
    <t>01-6110-6824</t>
  </si>
  <si>
    <t>Body Armor Grant Expense</t>
  </si>
  <si>
    <t>01-6110-6825</t>
  </si>
  <si>
    <t>LLEBG Grant Expense</t>
  </si>
  <si>
    <t>TOTAL POLICE EXPENSE</t>
  </si>
  <si>
    <t>01-6115-6110</t>
  </si>
  <si>
    <t>Dispatch Salary Full Time</t>
  </si>
  <si>
    <t>01-6115-6112</t>
  </si>
  <si>
    <t>Dispatch Salary Part Time</t>
  </si>
  <si>
    <t>01-6115-6114</t>
  </si>
  <si>
    <t>Dispatch Salary Overtime</t>
  </si>
  <si>
    <t>01-6115-6118</t>
  </si>
  <si>
    <t>01-6115-6120</t>
  </si>
  <si>
    <t>01-6115-6122</t>
  </si>
  <si>
    <t>Employee Health Insurance</t>
  </si>
  <si>
    <t>01-6115-6160</t>
  </si>
  <si>
    <t>01-6115-6412</t>
  </si>
  <si>
    <t>01-6115-6416</t>
  </si>
  <si>
    <t>01-6115-6418</t>
  </si>
  <si>
    <t>01-6115-6422</t>
  </si>
  <si>
    <t>Ads &amp; Notices</t>
  </si>
  <si>
    <t>01-6115-6429</t>
  </si>
  <si>
    <t>01-6115-6437</t>
  </si>
  <si>
    <t>01-6115-6451</t>
  </si>
  <si>
    <t>01-6115-6453</t>
  </si>
  <si>
    <t>Mules</t>
  </si>
  <si>
    <t>01-6115-6464</t>
  </si>
  <si>
    <t>01-6115-6610</t>
  </si>
  <si>
    <t>01-6115-6710</t>
  </si>
  <si>
    <t>01-6115-6714</t>
  </si>
  <si>
    <t>CAD</t>
  </si>
  <si>
    <t>TOTAL DISPATCH EXPENSE</t>
  </si>
  <si>
    <t>01-6120-6110</t>
  </si>
  <si>
    <t>01-6120-6112</t>
  </si>
  <si>
    <t>01-6120-6118</t>
  </si>
  <si>
    <t>01-6120-6120</t>
  </si>
  <si>
    <t>01-6120-6122</t>
  </si>
  <si>
    <t>01-6120-6160</t>
  </si>
  <si>
    <t>01-6120-6264</t>
  </si>
  <si>
    <t>Prosecuting Attorney</t>
  </si>
  <si>
    <t>01-6120-6266</t>
  </si>
  <si>
    <t>Judge</t>
  </si>
  <si>
    <t>01-6120-6413</t>
  </si>
  <si>
    <t>Court Supplies</t>
  </si>
  <si>
    <t>01-6120-6429</t>
  </si>
  <si>
    <t>01-6120-6431</t>
  </si>
  <si>
    <t>Computer System-Hardware/</t>
  </si>
  <si>
    <t>01-6120-6437</t>
  </si>
  <si>
    <t>01-6120-6451</t>
  </si>
  <si>
    <t>01-6120-6464</t>
  </si>
  <si>
    <t>01-6120-6500</t>
  </si>
  <si>
    <t>Misc Court Expense In-Out</t>
  </si>
  <si>
    <t>01-6120-6501</t>
  </si>
  <si>
    <t>Court Bond Reconciliation</t>
  </si>
  <si>
    <t>01-6120-6502</t>
  </si>
  <si>
    <t>01-6120-6503</t>
  </si>
  <si>
    <t>Misc Court Expense/Subpoena</t>
  </si>
  <si>
    <t>TOTAL COURT EXPENSE</t>
  </si>
  <si>
    <t>01-6130-6110</t>
  </si>
  <si>
    <t>01-6130-6112</t>
  </si>
  <si>
    <t>01-6130-6118</t>
  </si>
  <si>
    <t>01-6130-6120</t>
  </si>
  <si>
    <t>01-6130-6122</t>
  </si>
  <si>
    <t>01-6130-6160</t>
  </si>
  <si>
    <t>01-6130-6262</t>
  </si>
  <si>
    <t>01-6130-6412</t>
  </si>
  <si>
    <t>01-6130-6413</t>
  </si>
  <si>
    <t>Postage</t>
  </si>
  <si>
    <t>01-6130-6416</t>
  </si>
  <si>
    <t>01-6130-6418</t>
  </si>
  <si>
    <t>01-6130-6419</t>
  </si>
  <si>
    <t>01-6130-6421</t>
  </si>
  <si>
    <t>Planning Permits</t>
  </si>
  <si>
    <t>01-6130-6422</t>
  </si>
  <si>
    <t>01-6130-6424</t>
  </si>
  <si>
    <t>Plan Review Services</t>
  </si>
  <si>
    <t>01-6130-6429</t>
  </si>
  <si>
    <t>01-6130-6431</t>
  </si>
  <si>
    <t>01-6130-6432</t>
  </si>
  <si>
    <t>Conference &amp; Seminars</t>
  </si>
  <si>
    <t>01-6130-6436</t>
  </si>
  <si>
    <t>01-6130-6437</t>
  </si>
  <si>
    <t>01-6130-6444</t>
  </si>
  <si>
    <t>01-6130-6449</t>
  </si>
  <si>
    <t>01-6130-6451</t>
  </si>
  <si>
    <t>01-6130-6464</t>
  </si>
  <si>
    <t>01-6130-6514</t>
  </si>
  <si>
    <t>01-6130-6516</t>
  </si>
  <si>
    <t>01-6130-6520</t>
  </si>
  <si>
    <t>01-6130-6710</t>
  </si>
  <si>
    <t>TOTAL PLANNING &amp; ZONING EXPENSE</t>
  </si>
  <si>
    <t>TOTAL EXPENDITURES</t>
  </si>
  <si>
    <t>REVENUE OVER/(UNDER) EXPENDITURES</t>
  </si>
  <si>
    <t>02-5200-5106</t>
  </si>
  <si>
    <t>Transportation Sales Tax</t>
  </si>
  <si>
    <t>02-5200-5192</t>
  </si>
  <si>
    <t>Gas Tax</t>
  </si>
  <si>
    <t>02-5200-5194</t>
  </si>
  <si>
    <t>Motor Vehicle Sales Tax</t>
  </si>
  <si>
    <t>02-5200-5410</t>
  </si>
  <si>
    <t>Motor Vehicle Fees</t>
  </si>
  <si>
    <t>02-5200-5415</t>
  </si>
  <si>
    <t>Road District Reimbursemt</t>
  </si>
  <si>
    <t>02-5200-5416</t>
  </si>
  <si>
    <t>Excavation Permit Fee</t>
  </si>
  <si>
    <t>02-5200-5417</t>
  </si>
  <si>
    <t>Right of Way Lease Payment</t>
  </si>
  <si>
    <t>02-5200-5890</t>
  </si>
  <si>
    <t>02-5200-5900</t>
  </si>
  <si>
    <t>02-5200-5901</t>
  </si>
  <si>
    <t>FEMA Reimbursement</t>
  </si>
  <si>
    <t>02-5200-5910</t>
  </si>
  <si>
    <t>02-5200-5913</t>
  </si>
  <si>
    <t>Trash Pick Up</t>
  </si>
  <si>
    <t>02-5200-5920</t>
  </si>
  <si>
    <t>02-5200-5921</t>
  </si>
  <si>
    <t>02-5200-5922</t>
  </si>
  <si>
    <t>02-5200-5923</t>
  </si>
  <si>
    <t>02-5200-5924</t>
  </si>
  <si>
    <t>Recycling</t>
  </si>
  <si>
    <t>02-6200-6110</t>
  </si>
  <si>
    <t>02-6200-6112</t>
  </si>
  <si>
    <t>02-6200-6114</t>
  </si>
  <si>
    <t>02-6200-6118</t>
  </si>
  <si>
    <t>02-6200-6120</t>
  </si>
  <si>
    <t>02-6200-6122</t>
  </si>
  <si>
    <t>02-6200-6160</t>
  </si>
  <si>
    <t>02-6200-6161</t>
  </si>
  <si>
    <t>02-6200-6262</t>
  </si>
  <si>
    <t>Audit</t>
  </si>
  <si>
    <t>02-6200-6270</t>
  </si>
  <si>
    <t>02-6200-6291</t>
  </si>
  <si>
    <t>02-6200-6330</t>
  </si>
  <si>
    <t>02-6200-6334</t>
  </si>
  <si>
    <t>Liability &amp; Property Insurance</t>
  </si>
  <si>
    <t>02-6200-6410</t>
  </si>
  <si>
    <t>Building Replacement</t>
  </si>
  <si>
    <t>02-6200-6412</t>
  </si>
  <si>
    <t>02-6200-6414</t>
  </si>
  <si>
    <t>02-6200-6416</t>
  </si>
  <si>
    <t>02-6200-6418</t>
  </si>
  <si>
    <t>02-6200-6420</t>
  </si>
  <si>
    <t>Safety Equipment</t>
  </si>
  <si>
    <t>02-6200-6422</t>
  </si>
  <si>
    <t>02-6200-6426</t>
  </si>
  <si>
    <t>Tools</t>
  </si>
  <si>
    <t>02-6200-6429</t>
  </si>
  <si>
    <t>02-6200-6431</t>
  </si>
  <si>
    <t>02-6200-6437</t>
  </si>
  <si>
    <t>02-6200-6438</t>
  </si>
  <si>
    <t>02-6200-6439</t>
  </si>
  <si>
    <t>Rental Equipment</t>
  </si>
  <si>
    <t>02-6200-6440</t>
  </si>
  <si>
    <t>02-6200-6444</t>
  </si>
  <si>
    <t>02-6200-6449</t>
  </si>
  <si>
    <t>02-6200-6451</t>
  </si>
  <si>
    <t>02-6200-6453</t>
  </si>
  <si>
    <t>Beautification Snowflakes</t>
  </si>
  <si>
    <t>02-6200-6454</t>
  </si>
  <si>
    <t>Routine Streets</t>
  </si>
  <si>
    <t>02-6200-6455</t>
  </si>
  <si>
    <t>Street Signs</t>
  </si>
  <si>
    <t>02-6200-6456</t>
  </si>
  <si>
    <t>Propane</t>
  </si>
  <si>
    <t>02-6200-6457</t>
  </si>
  <si>
    <t>Street Improvements</t>
  </si>
  <si>
    <t>02-6200-6458</t>
  </si>
  <si>
    <t>Osage Nat'l TIF Sales Tax</t>
  </si>
  <si>
    <t>02-6200-6462</t>
  </si>
  <si>
    <t>02-6200-6464</t>
  </si>
  <si>
    <t>02-6200-6468</t>
  </si>
  <si>
    <t>Street Lights</t>
  </si>
  <si>
    <t>02-6200-6469</t>
  </si>
  <si>
    <t>Administration Fees</t>
  </si>
  <si>
    <t>02-6200-6478</t>
  </si>
  <si>
    <t>Public Restrooms</t>
  </si>
  <si>
    <t>02-6200-6514</t>
  </si>
  <si>
    <t>02-6200-6515</t>
  </si>
  <si>
    <t>02-6200-6517</t>
  </si>
  <si>
    <t>02-6200-6520</t>
  </si>
  <si>
    <t>02-6200-6612</t>
  </si>
  <si>
    <t>Equipment Maintenance</t>
  </si>
  <si>
    <t>02-6200-6613</t>
  </si>
  <si>
    <t>Equipment Repair</t>
  </si>
  <si>
    <t>02-6200-6614</t>
  </si>
  <si>
    <t>02-6200-6710</t>
  </si>
  <si>
    <t>02-6200-6715</t>
  </si>
  <si>
    <t>02-6200-6716</t>
  </si>
  <si>
    <t>Leased Parking</t>
  </si>
  <si>
    <t>02-6200-6722</t>
  </si>
  <si>
    <t>02-6200-6723</t>
  </si>
  <si>
    <t>Reserve CD</t>
  </si>
  <si>
    <t>02-6200-6811</t>
  </si>
  <si>
    <t>TOTAL TRANSPORTATION EXPENSE</t>
  </si>
  <si>
    <t>03-5300-5106</t>
  </si>
  <si>
    <t>Sewer Operations Sales Tax</t>
  </si>
  <si>
    <t>03-5300-5415</t>
  </si>
  <si>
    <t>Grinder Pump Fee</t>
  </si>
  <si>
    <t>03-5300-5420</t>
  </si>
  <si>
    <t>Sewer Hook Up Fees</t>
  </si>
  <si>
    <t>03-5300-5425</t>
  </si>
  <si>
    <t>Sewer User Fees</t>
  </si>
  <si>
    <t>03-5300-5430</t>
  </si>
  <si>
    <t>Trash Service</t>
  </si>
  <si>
    <t>03-5300-5436</t>
  </si>
  <si>
    <t>Sewer Inspection Fee</t>
  </si>
  <si>
    <t>03-5300-5437</t>
  </si>
  <si>
    <t>FOG Discharge Permit</t>
  </si>
  <si>
    <t>03-5300-5440</t>
  </si>
  <si>
    <t>03-5300-5900</t>
  </si>
  <si>
    <t>03-5300-5901</t>
  </si>
  <si>
    <t>03-5300-5905</t>
  </si>
  <si>
    <t>Returned Check Fee</t>
  </si>
  <si>
    <t>03-5300-5910</t>
  </si>
  <si>
    <t>03-5300-5915</t>
  </si>
  <si>
    <t>Equipment Sales</t>
  </si>
  <si>
    <t>03-5300-5920</t>
  </si>
  <si>
    <t>Miscellaneous Income/ Ins</t>
  </si>
  <si>
    <t>03-5300-5990</t>
  </si>
  <si>
    <t>03-5300-5991</t>
  </si>
  <si>
    <t>03-5300-5992</t>
  </si>
  <si>
    <t>Scrap Metal</t>
  </si>
  <si>
    <t>03-5300-5993</t>
  </si>
  <si>
    <t>03-5300-6000</t>
  </si>
  <si>
    <t>Utility Relocation</t>
  </si>
  <si>
    <t>TOTAL UTILITY REVENUE</t>
  </si>
  <si>
    <t>03-6300-6110</t>
  </si>
  <si>
    <t>03-6300-6112</t>
  </si>
  <si>
    <t>03-6300-6114</t>
  </si>
  <si>
    <t>03-6300-6118</t>
  </si>
  <si>
    <t>03-6300-6120</t>
  </si>
  <si>
    <t>03-6300-6122</t>
  </si>
  <si>
    <t>03-6300-6160</t>
  </si>
  <si>
    <t>03-6300-6262</t>
  </si>
  <si>
    <t>03-6300-6265</t>
  </si>
  <si>
    <t>03-6300-6270</t>
  </si>
  <si>
    <t>03-6300-6291</t>
  </si>
  <si>
    <t>03-6300-6330</t>
  </si>
  <si>
    <t>03-6300-6334</t>
  </si>
  <si>
    <t>03-6300-6410</t>
  </si>
  <si>
    <t>03-6300-6411</t>
  </si>
  <si>
    <t>Property Acquisition</t>
  </si>
  <si>
    <t>03-6300-6412</t>
  </si>
  <si>
    <t>03-6300-6413</t>
  </si>
  <si>
    <t>03-6300-6414</t>
  </si>
  <si>
    <t>03-6300-6415</t>
  </si>
  <si>
    <t>03-6300-6416</t>
  </si>
  <si>
    <t>03-6300-6417</t>
  </si>
  <si>
    <t>Buidling Demolition</t>
  </si>
  <si>
    <t>03-6300-6418</t>
  </si>
  <si>
    <t>03-6300-6420</t>
  </si>
  <si>
    <t>03-6300-6422</t>
  </si>
  <si>
    <t>03-6300-6424</t>
  </si>
  <si>
    <t>Sewer Supplies</t>
  </si>
  <si>
    <t>03-6300-6428</t>
  </si>
  <si>
    <t>03-6300-6429</t>
  </si>
  <si>
    <t>03-6300-6431</t>
  </si>
  <si>
    <t>03-6300-6436</t>
  </si>
  <si>
    <t>03-6300-6437</t>
  </si>
  <si>
    <t>03-6300-6438</t>
  </si>
  <si>
    <t>03-6300-6439</t>
  </si>
  <si>
    <t>03-6300-6440</t>
  </si>
  <si>
    <t>03-6300-6441</t>
  </si>
  <si>
    <t>Storage Unit</t>
  </si>
  <si>
    <t>03-6300-6444</t>
  </si>
  <si>
    <t>03-6300-6451</t>
  </si>
  <si>
    <t>03-6300-6455</t>
  </si>
  <si>
    <t>Treatment Plant</t>
  </si>
  <si>
    <t>03-6300-6456</t>
  </si>
  <si>
    <t>03-6300-6462</t>
  </si>
  <si>
    <t>03-6300-6464</t>
  </si>
  <si>
    <t>03-6300-6470</t>
  </si>
  <si>
    <t>03-6300-6474</t>
  </si>
  <si>
    <t>Sewer Electric Pumps</t>
  </si>
  <si>
    <t>03-6300-6491</t>
  </si>
  <si>
    <t>Trash Expense</t>
  </si>
  <si>
    <t>03-6300-6514</t>
  </si>
  <si>
    <t>03-6300-6516</t>
  </si>
  <si>
    <t>03-6300-6517</t>
  </si>
  <si>
    <t>03-6300-6520</t>
  </si>
  <si>
    <t>03-6300-6612</t>
  </si>
  <si>
    <t>03-6300-6613</t>
  </si>
  <si>
    <t>03-6300-6614</t>
  </si>
  <si>
    <t>03-6300-6651</t>
  </si>
  <si>
    <t>Lift Station Monitoring</t>
  </si>
  <si>
    <t>03-6300-6652</t>
  </si>
  <si>
    <t>Sewer Line Repair</t>
  </si>
  <si>
    <t>03-6300-6654</t>
  </si>
  <si>
    <t>03-6300-6710</t>
  </si>
  <si>
    <t>03-6300-6715</t>
  </si>
  <si>
    <t>03-6300-6720</t>
  </si>
  <si>
    <t>Returned Check Clearing</t>
  </si>
  <si>
    <t>03-6300-6721</t>
  </si>
  <si>
    <t>Sewer Lien Expense</t>
  </si>
  <si>
    <t>03-6300-6722</t>
  </si>
  <si>
    <t>03-6300-6724</t>
  </si>
  <si>
    <t>Facility Needs Assessment</t>
  </si>
  <si>
    <t>03-6300-6750</t>
  </si>
  <si>
    <t>Sewer Reserves</t>
  </si>
  <si>
    <t>03-6300-6755</t>
  </si>
  <si>
    <t>HH NID Interest Expense</t>
  </si>
  <si>
    <t>03-6300-6756</t>
  </si>
  <si>
    <t>HH NID Payment</t>
  </si>
  <si>
    <t>03-6300-6757</t>
  </si>
  <si>
    <t>Missouri One Call</t>
  </si>
  <si>
    <t>03-6300-6764</t>
  </si>
  <si>
    <t>Locks / Seals</t>
  </si>
  <si>
    <t>03-6300-6802</t>
  </si>
  <si>
    <t>Sewer Extensions</t>
  </si>
  <si>
    <t>03-6300-6910</t>
  </si>
  <si>
    <t>Sewer Inventory</t>
  </si>
  <si>
    <t>03-6300-6915</t>
  </si>
  <si>
    <t>Grinder Pumps-Commercial</t>
  </si>
  <si>
    <t>03-6300-6916</t>
  </si>
  <si>
    <t>Grinder Pumps- Residential</t>
  </si>
  <si>
    <t>03-6300-6920</t>
  </si>
  <si>
    <t>Annual Sewer Connect</t>
  </si>
  <si>
    <t>03-6300-6940</t>
  </si>
  <si>
    <t>03-6300-6943</t>
  </si>
  <si>
    <t>03-6300-6946</t>
  </si>
  <si>
    <t>TOTAL UTILITY EXPENSE</t>
  </si>
  <si>
    <t>REVENUE OVER/(UNDER)EXPENDITURES</t>
  </si>
  <si>
    <t>04-5400-5400</t>
  </si>
  <si>
    <t>Reconnect Fees</t>
  </si>
  <si>
    <t>04-5400-5410</t>
  </si>
  <si>
    <t>Water Hook Up Fee</t>
  </si>
  <si>
    <t>Water Leak Shut Off</t>
  </si>
  <si>
    <t>Water Meter Testing</t>
  </si>
  <si>
    <t>Second Meter Re-Read</t>
  </si>
  <si>
    <t>Fireline Hook-Up</t>
  </si>
  <si>
    <t>Hydrant Useage</t>
  </si>
  <si>
    <t>Primacy Fee Collection Fees</t>
  </si>
  <si>
    <t>04-5400-5420</t>
  </si>
  <si>
    <t>04-5400-5435</t>
  </si>
  <si>
    <t>Water User Fees</t>
  </si>
  <si>
    <t>04-5400-5436</t>
  </si>
  <si>
    <t>Water Sales Tax Discount</t>
  </si>
  <si>
    <t>04-5400-5437</t>
  </si>
  <si>
    <t>Landlord Shut Off Fee</t>
  </si>
  <si>
    <t>04-5400-5438</t>
  </si>
  <si>
    <t>Water Tap Fee</t>
  </si>
  <si>
    <t>04-5400-5439</t>
  </si>
  <si>
    <t>Red Tag Fee</t>
  </si>
  <si>
    <t>04-5400-5900</t>
  </si>
  <si>
    <t>04-5400-5905</t>
  </si>
  <si>
    <t>04-5400-5907</t>
  </si>
  <si>
    <t>$25 Service Fee</t>
  </si>
  <si>
    <t>04-5400-5910</t>
  </si>
  <si>
    <t>04-5400-5920</t>
  </si>
  <si>
    <t>04-5400-5921</t>
  </si>
  <si>
    <t>04-5400-5922</t>
  </si>
  <si>
    <t>Water Bond Carry Over</t>
  </si>
  <si>
    <t>04-5400-5923</t>
  </si>
  <si>
    <t>04-5400-5924</t>
  </si>
  <si>
    <t>Water Bond Proceeds</t>
  </si>
  <si>
    <t>04-5400-5925</t>
  </si>
  <si>
    <t>DNR Grant Reimbursement</t>
  </si>
  <si>
    <t>04-5400-5926</t>
  </si>
  <si>
    <t>TOTAL WATER REVENUE</t>
  </si>
  <si>
    <t>04-6400-6110</t>
  </si>
  <si>
    <t>04-6400-6112</t>
  </si>
  <si>
    <t>04-6400-6114</t>
  </si>
  <si>
    <t>04-6400-6118</t>
  </si>
  <si>
    <t>04-6400-6120</t>
  </si>
  <si>
    <t>04-6400-6122</t>
  </si>
  <si>
    <t>04-6400-6160</t>
  </si>
  <si>
    <t>04-6400-6161</t>
  </si>
  <si>
    <t>04-6400-6262</t>
  </si>
  <si>
    <t>City Attorney/ Legal</t>
  </si>
  <si>
    <t>04-6400-6263</t>
  </si>
  <si>
    <t>Financial Consultant</t>
  </si>
  <si>
    <t>04-6400-6265</t>
  </si>
  <si>
    <t>04-6400-6270</t>
  </si>
  <si>
    <t>04-6400-6291</t>
  </si>
  <si>
    <t>04-6400-6330</t>
  </si>
  <si>
    <t>04-6400-6334</t>
  </si>
  <si>
    <t>04-6400-6410</t>
  </si>
  <si>
    <t>04-6400-6412</t>
  </si>
  <si>
    <t>04-6400-6414</t>
  </si>
  <si>
    <t>04-6400-6415</t>
  </si>
  <si>
    <t>04-6400-6416</t>
  </si>
  <si>
    <t>04-6400-6418</t>
  </si>
  <si>
    <t>04-6400-6420</t>
  </si>
  <si>
    <t>04-6400-6422</t>
  </si>
  <si>
    <t>04-6400-6425</t>
  </si>
  <si>
    <t>Water Supplies</t>
  </si>
  <si>
    <t>04-6400-6428</t>
  </si>
  <si>
    <t>04-6400-6429</t>
  </si>
  <si>
    <t>04-6400-6431</t>
  </si>
  <si>
    <t>04-6400-6436</t>
  </si>
  <si>
    <t>04-6400-6437</t>
  </si>
  <si>
    <t>04-6400-6438</t>
  </si>
  <si>
    <t>04-6400-6439</t>
  </si>
  <si>
    <t>04-6400-6440</t>
  </si>
  <si>
    <t>04-6400-6444</t>
  </si>
  <si>
    <t>04-6400-6451</t>
  </si>
  <si>
    <t>04-6400-6456</t>
  </si>
  <si>
    <t>04-6400-6462</t>
  </si>
  <si>
    <t>04-6400-6464</t>
  </si>
  <si>
    <t>04-6400-6470</t>
  </si>
  <si>
    <t>Administrative Fees</t>
  </si>
  <si>
    <t>04-6400-6475</t>
  </si>
  <si>
    <t>Water Electric Pumps</t>
  </si>
  <si>
    <t>04-6400-6491</t>
  </si>
  <si>
    <t>Refund</t>
  </si>
  <si>
    <t>04-6400-6495</t>
  </si>
  <si>
    <t>Water Testing</t>
  </si>
  <si>
    <t>04-6400-6514</t>
  </si>
  <si>
    <t>04-6400-6516</t>
  </si>
  <si>
    <t>04-6400-6517</t>
  </si>
  <si>
    <t>04-6400-6520</t>
  </si>
  <si>
    <t>04-6400-6612</t>
  </si>
  <si>
    <t>Equipment  Maintenance</t>
  </si>
  <si>
    <t>04-6400-6613</t>
  </si>
  <si>
    <t>04-6400-6614</t>
  </si>
  <si>
    <t>Radio Equipment</t>
  </si>
  <si>
    <t>04-6400-6653</t>
  </si>
  <si>
    <t>Water Line Repair</t>
  </si>
  <si>
    <t>04-6400-6710</t>
  </si>
  <si>
    <t>04-6400-6715</t>
  </si>
  <si>
    <t>04-6400-6720</t>
  </si>
  <si>
    <t>04-6400-6722</t>
  </si>
  <si>
    <t>04-6400-6724</t>
  </si>
  <si>
    <t>04-6400-6757</t>
  </si>
  <si>
    <t>04-6400-6762</t>
  </si>
  <si>
    <t>Water Meters</t>
  </si>
  <si>
    <t>04-6400-6763</t>
  </si>
  <si>
    <t>Water Towers</t>
  </si>
  <si>
    <t>04-6400-6764</t>
  </si>
  <si>
    <t>04-6400-6779</t>
  </si>
  <si>
    <t>2012 Water District Bond</t>
  </si>
  <si>
    <t>04-6400-6800</t>
  </si>
  <si>
    <t>2012 Water Bond Interest Payment</t>
  </si>
  <si>
    <t>04-6400-6801</t>
  </si>
  <si>
    <t>2012 Water Bond Admin Fee</t>
  </si>
  <si>
    <t>04-6400-6802</t>
  </si>
  <si>
    <t>Water Extensions</t>
  </si>
  <si>
    <t>04-6400-6803</t>
  </si>
  <si>
    <t>Water Bond Audit Disclosure</t>
  </si>
  <si>
    <t>04-6400-6804</t>
  </si>
  <si>
    <t>Water Bond Issue Costs</t>
  </si>
  <si>
    <t>04-6400-6805</t>
  </si>
  <si>
    <t>Water Bond Discount</t>
  </si>
  <si>
    <t>04-6400-6900</t>
  </si>
  <si>
    <t>2013 Water District Bond</t>
  </si>
  <si>
    <t>04-6400-6901</t>
  </si>
  <si>
    <t>2013 Water Bond Interest Payment</t>
  </si>
  <si>
    <t>04-6400-6902</t>
  </si>
  <si>
    <t>2013 Water Bond Admin Fee</t>
  </si>
  <si>
    <t>04-6400-6911</t>
  </si>
  <si>
    <t>Water Inventory</t>
  </si>
  <si>
    <t>04-6400-6930</t>
  </si>
  <si>
    <t>Water Reserve Fund</t>
  </si>
  <si>
    <t>04-6400-6940</t>
  </si>
  <si>
    <t>04-6400-6942</t>
  </si>
  <si>
    <t>04-6400-6943</t>
  </si>
  <si>
    <t>TOTAL WATER EXPENSE</t>
  </si>
  <si>
    <t>05-5500-5100</t>
  </si>
  <si>
    <t>05-5500-5110</t>
  </si>
  <si>
    <t>TIF Pilots</t>
  </si>
  <si>
    <t>05-5500-5115</t>
  </si>
  <si>
    <t>CID Revenue</t>
  </si>
  <si>
    <t>05-5500-5116</t>
  </si>
  <si>
    <t>CID EATS</t>
  </si>
  <si>
    <t>05-5500-5900</t>
  </si>
  <si>
    <t>Transfer From</t>
  </si>
  <si>
    <t>05-5500-5910</t>
  </si>
  <si>
    <t>05-5500-5911</t>
  </si>
  <si>
    <t>TIF Carry Over</t>
  </si>
  <si>
    <t>TOTAL SPECIAL ALLOCATION REVENUE</t>
  </si>
  <si>
    <t>TOTAL REVENUES</t>
  </si>
  <si>
    <t>05-6500-6100</t>
  </si>
  <si>
    <t>TIF Expenses</t>
  </si>
  <si>
    <t>05-6500-6115</t>
  </si>
  <si>
    <t>CID Expense</t>
  </si>
  <si>
    <t>05-6500-6116</t>
  </si>
  <si>
    <t>05-6500-6940</t>
  </si>
  <si>
    <t>Transfer To</t>
  </si>
  <si>
    <t>06-5600-5101</t>
  </si>
  <si>
    <t>Osage National Tax</t>
  </si>
  <si>
    <t>06-5600-5102</t>
  </si>
  <si>
    <t>Osage National Reserve</t>
  </si>
  <si>
    <t>06-5600-5115</t>
  </si>
  <si>
    <t>Knox Point Tax</t>
  </si>
  <si>
    <t>06-5600-5120</t>
  </si>
  <si>
    <t>Eagle Crest/Rosco Tax</t>
  </si>
  <si>
    <t>06-5600-5121</t>
  </si>
  <si>
    <t>Mockingbird Prop Tax</t>
  </si>
  <si>
    <t>06-5600-5125</t>
  </si>
  <si>
    <t>Shorewood Prop Tax</t>
  </si>
  <si>
    <t>06-5600-5126</t>
  </si>
  <si>
    <t>Roscoe NID Tax</t>
  </si>
  <si>
    <t>06-5600-5400</t>
  </si>
  <si>
    <t>Mockingbird Maintenance</t>
  </si>
  <si>
    <t>06-5600-5405</t>
  </si>
  <si>
    <t>Shorewood Maintenance</t>
  </si>
  <si>
    <t>06-5600-5898</t>
  </si>
  <si>
    <t>06-5600-5910</t>
  </si>
  <si>
    <t>Osage National Interest</t>
  </si>
  <si>
    <t>06-5600-5914</t>
  </si>
  <si>
    <t>Eagle Crest/Rosco Interest</t>
  </si>
  <si>
    <t>06-5600-5916</t>
  </si>
  <si>
    <t>W-26 Interest</t>
  </si>
  <si>
    <t>06-5600-5920</t>
  </si>
  <si>
    <t>Misc Income</t>
  </si>
  <si>
    <t>06-5600-5921</t>
  </si>
  <si>
    <t>Mockingbird Interest Income</t>
  </si>
  <si>
    <t>06-5600-5922</t>
  </si>
  <si>
    <t>Shorewood NID Interest In</t>
  </si>
  <si>
    <t>TOTAL NID REVENUE</t>
  </si>
  <si>
    <t>06-6600-6745</t>
  </si>
  <si>
    <t>Mockingbird P &amp; I  Payment</t>
  </si>
  <si>
    <t>06-6600-6746</t>
  </si>
  <si>
    <t>Shorewood P &amp; I  Payment</t>
  </si>
  <si>
    <t>06-6600-6840</t>
  </si>
  <si>
    <t>Osage Nat'l Bank Fee</t>
  </si>
  <si>
    <t>06-6600-6845</t>
  </si>
  <si>
    <t>06-6600-6856</t>
  </si>
  <si>
    <t>Knox Point P &amp; I Expense</t>
  </si>
  <si>
    <t>06-6600-6860</t>
  </si>
  <si>
    <t>Eagle/Rosco P &amp; I Expense</t>
  </si>
  <si>
    <t>06-6600-6870</t>
  </si>
  <si>
    <t>Osage National P &amp; I Expe</t>
  </si>
  <si>
    <t>06-6600-6873</t>
  </si>
  <si>
    <t>Osage National Audit Disclosure</t>
  </si>
  <si>
    <t>06-6600-6900</t>
  </si>
  <si>
    <t>TOTAL NID EXPENSE</t>
  </si>
  <si>
    <t>07-5700-5181</t>
  </si>
  <si>
    <t>Capt'l Improvement Sales Tax</t>
  </si>
  <si>
    <t>07-5700-5900</t>
  </si>
  <si>
    <t xml:space="preserve">07-5700-5910 </t>
  </si>
  <si>
    <t>07-5700-5911</t>
  </si>
  <si>
    <t>07-5700-5920</t>
  </si>
  <si>
    <t>TOTAL CAPITAL IMPROVEMENT REVENUE</t>
  </si>
  <si>
    <t>07-6700-6270</t>
  </si>
  <si>
    <t>07-6700-6458</t>
  </si>
  <si>
    <t>07-6700-6472</t>
  </si>
  <si>
    <t>MAMU P &amp; I Payment</t>
  </si>
  <si>
    <t>07-6700-6650</t>
  </si>
  <si>
    <t>Lift Stations</t>
  </si>
  <si>
    <t>07-6700-6715</t>
  </si>
  <si>
    <t>Sewer Capital Impr Reserves</t>
  </si>
  <si>
    <t>Capital Improvements</t>
  </si>
  <si>
    <t>07-6700-6900</t>
  </si>
  <si>
    <t>07-6700-6910</t>
  </si>
  <si>
    <t>Audit Expense</t>
  </si>
  <si>
    <t>07-6700-6942</t>
  </si>
  <si>
    <t>Series 2010 Sewer Bond</t>
  </si>
  <si>
    <t>07-6700-6943</t>
  </si>
  <si>
    <t>TOTAL CAPITAL IMPROVEMENT EXPENSE</t>
  </si>
  <si>
    <t>POLICE</t>
  </si>
  <si>
    <t>DISPATCH</t>
  </si>
  <si>
    <t>PLANNING &amp; ZONING</t>
  </si>
  <si>
    <t>EXPENDITURE SUMMARY</t>
  </si>
  <si>
    <t>01-6130-6161</t>
  </si>
  <si>
    <t>Health Insurance Subsidy Payment</t>
  </si>
  <si>
    <t>07-6700-6758</t>
  </si>
  <si>
    <t>04-5400-5411</t>
  </si>
  <si>
    <t>04-5400-5412</t>
  </si>
  <si>
    <t>04-5400-5413</t>
  </si>
  <si>
    <t>04-5400-5414</t>
  </si>
  <si>
    <t>04-5400-5415</t>
  </si>
  <si>
    <t>04-5400-5416</t>
  </si>
  <si>
    <t>07-6700-6750</t>
  </si>
  <si>
    <t>02-6200-6411</t>
  </si>
  <si>
    <t>02 -TRANSPORTION FUND SUMMARY</t>
  </si>
  <si>
    <t xml:space="preserve">2020 Actual Year End </t>
  </si>
  <si>
    <t>2021 BUDGET
 Current</t>
  </si>
  <si>
    <t>2021 Year End Projection</t>
  </si>
  <si>
    <t>2022 Budget Request</t>
  </si>
  <si>
    <t>01-5100-5963</t>
  </si>
  <si>
    <t>Miscellaneous Grant Income</t>
  </si>
  <si>
    <t>01-6130-6267</t>
  </si>
  <si>
    <t>Consulting Fees</t>
  </si>
  <si>
    <t>Mapping</t>
  </si>
  <si>
    <t>03-5300-5963</t>
  </si>
  <si>
    <t>03-6300-6123</t>
  </si>
  <si>
    <t>03-6300-6752</t>
  </si>
  <si>
    <t>Miscellaneous Grant Expense</t>
  </si>
  <si>
    <t>Health Ins Lump-Sum Invest</t>
  </si>
  <si>
    <t>01-6100-6123</t>
  </si>
  <si>
    <t>Health Ins One-time Lump Sum</t>
  </si>
  <si>
    <t>2021 Year End Projection and FY2022 Budget</t>
  </si>
  <si>
    <t xml:space="preserve">ADMINISTRATION </t>
  </si>
  <si>
    <t xml:space="preserve">POLICE DEPARTMENT </t>
  </si>
  <si>
    <t xml:space="preserve">DISPATCH DEPARTMENT </t>
  </si>
  <si>
    <t xml:space="preserve">PLANNING &amp; ZONING DEPARTMENT </t>
  </si>
  <si>
    <t>DISPATCH DEPARTMENT</t>
  </si>
  <si>
    <t>01 -GENERAL FUND SUMMARY</t>
  </si>
  <si>
    <t>TOTAL TRANSPORTATION REVENUES</t>
  </si>
  <si>
    <t xml:space="preserve"> EXPENDITURES</t>
  </si>
  <si>
    <t>04 -WATER FUND SUMMARY</t>
  </si>
  <si>
    <t>05 -TIF SPECIAL ALLOCATION FUND SUMMARY</t>
  </si>
  <si>
    <t>03 -SEWER UTILITY FUND SUMMARY</t>
  </si>
  <si>
    <t>TOTAL SPECIAL ALLOCATION EXPENSE</t>
  </si>
  <si>
    <t>06 -NID FUND SUMMARY</t>
  </si>
  <si>
    <t>07-SEWER CAPITAL IMPROVEMENT FUND SUMMARY</t>
  </si>
  <si>
    <t>REVENUE SUMMARY</t>
  </si>
  <si>
    <t>01-GENERAL FUND</t>
  </si>
  <si>
    <t>TOTAL COURT REVENUE</t>
  </si>
  <si>
    <t>TOTAL ADMINISTRATION REVENUE</t>
  </si>
  <si>
    <t>EXHIBIT 1</t>
  </si>
  <si>
    <t>Y-T-D Actual through
 Nov 30, 2021</t>
  </si>
  <si>
    <t>Approved 12-14-21</t>
  </si>
  <si>
    <t>01-5110-5575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</si>
</sst>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_);[Red]\(#,##0.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15" fontId="4" fillId="0" borderId="1" xfId="0" applyNumberFormat="1" applyFont="1" applyBorder="1"/>
    <xf numFmtId="0" fontId="5" fillId="0" borderId="2" xfId="0" applyFont="1" applyBorder="1"/>
    <xf numFmtId="38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/>
    <xf numFmtId="38" fontId="5" fillId="0" borderId="4" xfId="0" applyNumberFormat="1" applyFont="1" applyBorder="1"/>
    <xf numFmtId="40" fontId="5" fillId="0" borderId="4" xfId="0" applyNumberFormat="1" applyFont="1" applyBorder="1"/>
    <xf numFmtId="40" fontId="6" fillId="0" borderId="4" xfId="0" applyNumberFormat="1" applyFont="1" applyBorder="1"/>
    <xf numFmtId="40" fontId="7" fillId="0" borderId="4" xfId="0" applyNumberFormat="1" applyFont="1" applyBorder="1"/>
    <xf numFmtId="38" fontId="5" fillId="0" borderId="6" xfId="0" applyNumberFormat="1" applyFont="1" applyBorder="1"/>
    <xf numFmtId="40" fontId="5" fillId="0" borderId="6" xfId="0" applyNumberFormat="1" applyFont="1" applyBorder="1"/>
    <xf numFmtId="38" fontId="5" fillId="0" borderId="6" xfId="0" applyNumberFormat="1" applyFont="1" applyFill="1" applyBorder="1"/>
    <xf numFmtId="0" fontId="6" fillId="0" borderId="4" xfId="0" applyFont="1" applyBorder="1"/>
    <xf numFmtId="38" fontId="5" fillId="0" borderId="4" xfId="0" applyNumberFormat="1" applyFont="1" applyFill="1" applyBorder="1"/>
    <xf numFmtId="0" fontId="5" fillId="0" borderId="4" xfId="2" applyFont="1" applyBorder="1"/>
    <xf numFmtId="38" fontId="5" fillId="0" borderId="4" xfId="2" applyNumberFormat="1" applyFont="1" applyBorder="1"/>
    <xf numFmtId="40" fontId="5" fillId="0" borderId="4" xfId="2" applyNumberFormat="1" applyFont="1" applyBorder="1"/>
    <xf numFmtId="38" fontId="6" fillId="0" borderId="4" xfId="2" applyNumberFormat="1" applyFont="1" applyBorder="1" applyAlignment="1"/>
    <xf numFmtId="0" fontId="6" fillId="0" borderId="4" xfId="2" applyFont="1" applyBorder="1"/>
    <xf numFmtId="38" fontId="6" fillId="0" borderId="5" xfId="2" applyNumberFormat="1" applyFont="1" applyBorder="1" applyAlignment="1"/>
    <xf numFmtId="38" fontId="5" fillId="0" borderId="6" xfId="2" applyNumberFormat="1" applyFont="1" applyFill="1" applyBorder="1"/>
    <xf numFmtId="40" fontId="5" fillId="0" borderId="6" xfId="2" applyNumberFormat="1" applyFont="1" applyFill="1" applyBorder="1"/>
    <xf numFmtId="0" fontId="5" fillId="0" borderId="4" xfId="0" applyFont="1" applyFill="1" applyBorder="1"/>
    <xf numFmtId="40" fontId="5" fillId="0" borderId="4" xfId="0" applyNumberFormat="1" applyFont="1" applyFill="1" applyBorder="1"/>
    <xf numFmtId="0" fontId="6" fillId="0" borderId="4" xfId="0" applyFont="1" applyFill="1" applyBorder="1"/>
    <xf numFmtId="0" fontId="5" fillId="0" borderId="4" xfId="0" applyFont="1" applyBorder="1" applyAlignment="1">
      <alignment vertical="center"/>
    </xf>
    <xf numFmtId="0" fontId="5" fillId="0" borderId="6" xfId="0" applyFont="1" applyBorder="1"/>
    <xf numFmtId="0" fontId="5" fillId="0" borderId="4" xfId="0" applyFont="1" applyBorder="1"/>
    <xf numFmtId="0" fontId="5" fillId="0" borderId="4" xfId="0" applyFont="1" applyBorder="1" applyAlignment="1"/>
    <xf numFmtId="0" fontId="8" fillId="0" borderId="4" xfId="2" applyFont="1" applyBorder="1"/>
    <xf numFmtId="0" fontId="8" fillId="0" borderId="3" xfId="0" applyFont="1" applyBorder="1"/>
    <xf numFmtId="38" fontId="8" fillId="0" borderId="3" xfId="0" applyNumberFormat="1" applyFont="1" applyFill="1" applyBorder="1"/>
    <xf numFmtId="0" fontId="8" fillId="0" borderId="6" xfId="0" applyFont="1" applyBorder="1"/>
    <xf numFmtId="38" fontId="8" fillId="0" borderId="6" xfId="0" applyNumberFormat="1" applyFont="1" applyFill="1" applyBorder="1"/>
    <xf numFmtId="0" fontId="8" fillId="0" borderId="4" xfId="0" applyFont="1" applyBorder="1"/>
    <xf numFmtId="0" fontId="8" fillId="0" borderId="4" xfId="0" applyFont="1" applyFill="1" applyBorder="1"/>
    <xf numFmtId="38" fontId="8" fillId="0" borderId="4" xfId="0" applyNumberFormat="1" applyFont="1" applyBorder="1"/>
    <xf numFmtId="40" fontId="8" fillId="0" borderId="4" xfId="0" applyNumberFormat="1" applyFont="1" applyBorder="1"/>
    <xf numFmtId="38" fontId="8" fillId="0" borderId="4" xfId="0" applyNumberFormat="1" applyFont="1" applyBorder="1" applyAlignment="1"/>
    <xf numFmtId="40" fontId="8" fillId="0" borderId="4" xfId="0" applyNumberFormat="1" applyFont="1" applyBorder="1" applyAlignment="1"/>
    <xf numFmtId="38" fontId="6" fillId="0" borderId="4" xfId="0" applyNumberFormat="1" applyFont="1" applyBorder="1" applyAlignment="1"/>
    <xf numFmtId="40" fontId="6" fillId="0" borderId="4" xfId="0" applyNumberFormat="1" applyFont="1" applyBorder="1" applyAlignment="1"/>
    <xf numFmtId="0" fontId="9" fillId="0" borderId="4" xfId="0" applyFont="1" applyBorder="1"/>
    <xf numFmtId="0" fontId="9" fillId="0" borderId="4" xfId="0" applyFont="1" applyFill="1" applyBorder="1"/>
    <xf numFmtId="38" fontId="6" fillId="0" borderId="4" xfId="0" applyNumberFormat="1" applyFont="1" applyFill="1" applyBorder="1" applyAlignment="1"/>
    <xf numFmtId="40" fontId="6" fillId="0" borderId="4" xfId="0" applyNumberFormat="1" applyFont="1" applyFill="1" applyBorder="1" applyAlignment="1"/>
    <xf numFmtId="38" fontId="6" fillId="0" borderId="5" xfId="0" applyNumberFormat="1" applyFont="1" applyBorder="1" applyAlignment="1"/>
    <xf numFmtId="40" fontId="6" fillId="0" borderId="5" xfId="0" applyNumberFormat="1" applyFont="1" applyBorder="1"/>
    <xf numFmtId="40" fontId="6" fillId="0" borderId="5" xfId="0" applyNumberFormat="1" applyFont="1" applyBorder="1" applyAlignment="1"/>
    <xf numFmtId="40" fontId="6" fillId="0" borderId="4" xfId="0" applyNumberFormat="1" applyFont="1" applyFill="1" applyBorder="1"/>
    <xf numFmtId="0" fontId="6" fillId="2" borderId="4" xfId="0" applyFont="1" applyFill="1" applyBorder="1"/>
    <xf numFmtId="38" fontId="6" fillId="0" borderId="4" xfId="0" applyNumberFormat="1" applyFont="1" applyBorder="1"/>
    <xf numFmtId="38" fontId="6" fillId="0" borderId="5" xfId="0" applyNumberFormat="1" applyFont="1" applyBorder="1"/>
    <xf numFmtId="38" fontId="6" fillId="0" borderId="4" xfId="0" applyNumberFormat="1" applyFont="1" applyFill="1" applyBorder="1"/>
    <xf numFmtId="164" fontId="10" fillId="0" borderId="4" xfId="0" applyNumberFormat="1" applyFont="1" applyBorder="1"/>
    <xf numFmtId="0" fontId="10" fillId="0" borderId="4" xfId="0" applyFont="1" applyBorder="1"/>
    <xf numFmtId="164" fontId="7" fillId="0" borderId="4" xfId="0" applyNumberFormat="1" applyFont="1" applyBorder="1"/>
    <xf numFmtId="0" fontId="8" fillId="2" borderId="4" xfId="0" applyFont="1" applyFill="1" applyBorder="1"/>
    <xf numFmtId="0" fontId="10" fillId="0" borderId="4" xfId="0" applyFont="1" applyFill="1" applyBorder="1"/>
    <xf numFmtId="38" fontId="10" fillId="0" borderId="4" xfId="0" applyNumberFormat="1" applyFont="1" applyBorder="1"/>
    <xf numFmtId="2" fontId="6" fillId="0" borderId="4" xfId="0" applyNumberFormat="1" applyFont="1" applyBorder="1"/>
    <xf numFmtId="164" fontId="10" fillId="0" borderId="6" xfId="0" applyNumberFormat="1" applyFont="1" applyBorder="1"/>
    <xf numFmtId="38" fontId="7" fillId="0" borderId="4" xfId="0" applyNumberFormat="1" applyFont="1" applyBorder="1"/>
    <xf numFmtId="164" fontId="7" fillId="0" borderId="4" xfId="0" applyNumberFormat="1" applyFont="1" applyBorder="1" applyAlignment="1">
      <alignment vertical="center"/>
    </xf>
    <xf numFmtId="40" fontId="5" fillId="0" borderId="6" xfId="0" applyNumberFormat="1" applyFont="1" applyFill="1" applyBorder="1"/>
    <xf numFmtId="40" fontId="8" fillId="0" borderId="4" xfId="1" applyNumberFormat="1" applyFont="1" applyBorder="1"/>
    <xf numFmtId="40" fontId="8" fillId="0" borderId="5" xfId="1" applyNumberFormat="1" applyFont="1" applyBorder="1"/>
    <xf numFmtId="40" fontId="10" fillId="0" borderId="6" xfId="0" applyNumberFormat="1" applyFont="1" applyBorder="1"/>
    <xf numFmtId="40" fontId="10" fillId="0" borderId="6" xfId="1" applyNumberFormat="1" applyFont="1" applyBorder="1"/>
    <xf numFmtId="40" fontId="10" fillId="0" borderId="4" xfId="0" applyNumberFormat="1" applyFont="1" applyBorder="1"/>
    <xf numFmtId="38" fontId="8" fillId="0" borderId="4" xfId="1" applyNumberFormat="1" applyFont="1" applyBorder="1"/>
    <xf numFmtId="38" fontId="10" fillId="0" borderId="6" xfId="1" applyNumberFormat="1" applyFont="1" applyBorder="1"/>
    <xf numFmtId="38" fontId="10" fillId="0" borderId="6" xfId="0" applyNumberFormat="1" applyFont="1" applyBorder="1"/>
    <xf numFmtId="38" fontId="8" fillId="0" borderId="5" xfId="1" applyNumberFormat="1" applyFont="1" applyBorder="1"/>
    <xf numFmtId="0" fontId="8" fillId="0" borderId="4" xfId="0" applyFont="1" applyBorder="1"/>
    <xf numFmtId="0" fontId="9" fillId="0" borderId="0" xfId="0" applyFont="1"/>
    <xf numFmtId="40" fontId="6" fillId="0" borderId="4" xfId="2" applyNumberFormat="1" applyFont="1" applyBorder="1" applyAlignment="1"/>
    <xf numFmtId="40" fontId="6" fillId="0" borderId="5" xfId="2" applyNumberFormat="1" applyFont="1" applyBorder="1" applyAlignment="1"/>
    <xf numFmtId="40" fontId="7" fillId="0" borderId="4" xfId="0" applyNumberFormat="1" applyFont="1" applyBorder="1" applyAlignment="1">
      <alignment vertical="center"/>
    </xf>
    <xf numFmtId="38" fontId="8" fillId="0" borderId="4" xfId="1" applyNumberFormat="1" applyFont="1" applyFill="1" applyBorder="1"/>
    <xf numFmtId="40" fontId="8" fillId="0" borderId="4" xfId="1" applyNumberFormat="1" applyFont="1" applyFill="1" applyBorder="1"/>
    <xf numFmtId="40" fontId="5" fillId="0" borderId="4" xfId="0" applyNumberFormat="1" applyFont="1" applyBorder="1" applyAlignment="1">
      <alignment vertical="center"/>
    </xf>
    <xf numFmtId="39" fontId="10" fillId="0" borderId="4" xfId="0" applyNumberFormat="1" applyFont="1" applyBorder="1"/>
    <xf numFmtId="40" fontId="10" fillId="0" borderId="4" xfId="1" applyNumberFormat="1" applyFont="1" applyBorder="1"/>
    <xf numFmtId="40" fontId="6" fillId="0" borderId="4" xfId="1" applyNumberFormat="1" applyFont="1" applyBorder="1"/>
    <xf numFmtId="40" fontId="5" fillId="0" borderId="4" xfId="0" applyNumberFormat="1" applyFont="1" applyBorder="1" applyAlignment="1"/>
    <xf numFmtId="0" fontId="12" fillId="2" borderId="4" xfId="0" applyFont="1" applyFill="1" applyBorder="1"/>
    <xf numFmtId="0" fontId="13" fillId="0" borderId="0" xfId="0" applyFont="1"/>
    <xf numFmtId="0" fontId="8" fillId="0" borderId="4" xfId="0" applyFont="1" applyBorder="1"/>
    <xf numFmtId="0" fontId="5" fillId="0" borderId="4" xfId="0" applyFont="1" applyBorder="1"/>
    <xf numFmtId="0" fontId="8" fillId="0" borderId="4" xfId="0" applyFont="1" applyBorder="1"/>
    <xf numFmtId="164" fontId="5" fillId="0" borderId="5" xfId="0" applyNumberFormat="1" applyFont="1" applyBorder="1"/>
    <xf numFmtId="38" fontId="5" fillId="0" borderId="5" xfId="0" applyNumberFormat="1" applyFont="1" applyBorder="1"/>
    <xf numFmtId="38" fontId="10" fillId="0" borderId="5" xfId="0" applyNumberFormat="1" applyFont="1" applyBorder="1"/>
    <xf numFmtId="0" fontId="10" fillId="0" borderId="6" xfId="0" applyFont="1" applyBorder="1"/>
    <xf numFmtId="164" fontId="10" fillId="0" borderId="5" xfId="0" applyNumberFormat="1" applyFont="1" applyBorder="1"/>
    <xf numFmtId="38" fontId="6" fillId="0" borderId="5" xfId="0" applyNumberFormat="1" applyFont="1" applyFill="1" applyBorder="1" applyAlignment="1"/>
    <xf numFmtId="0" fontId="8" fillId="0" borderId="4" xfId="0" applyFont="1" applyBorder="1"/>
    <xf numFmtId="0" fontId="5" fillId="0" borderId="4" xfId="0" applyFont="1" applyBorder="1"/>
    <xf numFmtId="165" fontId="5" fillId="0" borderId="10" xfId="0" applyNumberFormat="1" applyFont="1" applyFill="1" applyBorder="1"/>
    <xf numFmtId="39" fontId="7" fillId="0" borderId="4" xfId="0" applyNumberFormat="1" applyFont="1" applyBorder="1"/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7" xfId="2" applyFont="1" applyBorder="1" applyAlignment="1"/>
    <xf numFmtId="0" fontId="8" fillId="0" borderId="8" xfId="2" applyFont="1" applyBorder="1" applyAlignment="1"/>
    <xf numFmtId="0" fontId="5" fillId="0" borderId="4" xfId="0" applyFont="1" applyBorder="1"/>
    <xf numFmtId="0" fontId="8" fillId="0" borderId="4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/>
    <xf numFmtId="0" fontId="8" fillId="0" borderId="4" xfId="0" applyFont="1" applyBorder="1" applyAlignme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4"/>
  <sheetViews>
    <sheetView tabSelected="1" zoomScaleNormal="100" zoomScaleSheetLayoutView="100" workbookViewId="0">
      <pane ySplit="4" topLeftCell="A292" activePane="bottomLeft" state="frozen"/>
      <selection pane="bottomLeft" activeCell="A4" sqref="A1:A1048576"/>
    </sheetView>
  </sheetViews>
  <sheetFormatPr defaultRowHeight="15" x14ac:dyDescent="0.25"/>
  <cols>
    <col min="1" max="1" width="12.85546875" customWidth="1"/>
    <col min="2" max="2" width="28.5703125" customWidth="1"/>
    <col min="3" max="3" width="11.28515625" customWidth="1"/>
    <col min="4" max="4" width="12.28515625" customWidth="1"/>
    <col min="5" max="8" width="13.5703125" bestFit="1" customWidth="1"/>
  </cols>
  <sheetData>
    <row r="1" spans="1:8" ht="15.75" thickBot="1" x14ac:dyDescent="0.3">
      <c r="A1" s="101" t="s">
        <v>937</v>
      </c>
      <c r="B1" s="101"/>
      <c r="C1" s="101"/>
      <c r="D1" s="101"/>
      <c r="E1" s="101"/>
      <c r="F1" s="101"/>
      <c r="G1" s="101"/>
      <c r="H1" s="102"/>
    </row>
    <row r="2" spans="1:8" ht="16.5" thickBot="1" x14ac:dyDescent="0.3">
      <c r="A2" s="107" t="s">
        <v>0</v>
      </c>
      <c r="B2" s="108"/>
      <c r="C2" s="108"/>
      <c r="D2" s="108"/>
      <c r="E2" s="108"/>
      <c r="F2" s="108"/>
      <c r="G2" s="108"/>
      <c r="H2" s="108"/>
    </row>
    <row r="3" spans="1:8" ht="15.75" thickBot="1" x14ac:dyDescent="0.3">
      <c r="A3" s="109" t="s">
        <v>918</v>
      </c>
      <c r="B3" s="110"/>
      <c r="C3" s="110"/>
      <c r="D3" s="110"/>
      <c r="E3" s="110"/>
      <c r="F3" s="110"/>
      <c r="G3" s="110"/>
      <c r="H3" s="110"/>
    </row>
    <row r="4" spans="1:8" ht="38.25" customHeight="1" thickBot="1" x14ac:dyDescent="0.3">
      <c r="A4" s="1">
        <v>44537</v>
      </c>
      <c r="B4" s="2" t="s">
        <v>939</v>
      </c>
      <c r="C4" s="3" t="s">
        <v>1</v>
      </c>
      <c r="D4" s="3" t="s">
        <v>902</v>
      </c>
      <c r="E4" s="3" t="s">
        <v>903</v>
      </c>
      <c r="F4" s="3" t="s">
        <v>938</v>
      </c>
      <c r="G4" s="3" t="s">
        <v>904</v>
      </c>
      <c r="H4" s="3" t="s">
        <v>905</v>
      </c>
    </row>
    <row r="5" spans="1:8" x14ac:dyDescent="0.25">
      <c r="A5" s="4" t="s">
        <v>924</v>
      </c>
      <c r="B5" s="30"/>
      <c r="C5" s="31"/>
      <c r="D5" s="31"/>
      <c r="E5" s="31"/>
      <c r="F5" s="31"/>
      <c r="G5" s="31"/>
      <c r="H5" s="31"/>
    </row>
    <row r="6" spans="1:8" x14ac:dyDescent="0.25">
      <c r="A6" s="26" t="s">
        <v>933</v>
      </c>
      <c r="B6" s="32"/>
      <c r="C6" s="33"/>
      <c r="D6" s="33"/>
      <c r="E6" s="33"/>
      <c r="F6" s="33"/>
      <c r="G6" s="33"/>
      <c r="H6" s="33"/>
    </row>
    <row r="7" spans="1:8" x14ac:dyDescent="0.25">
      <c r="A7" s="35" t="s">
        <v>3</v>
      </c>
      <c r="B7" s="34"/>
      <c r="C7" s="5">
        <f>C56</f>
        <v>2170589.7000000002</v>
      </c>
      <c r="D7" s="5">
        <f>D56</f>
        <v>2275627.6</v>
      </c>
      <c r="E7" s="5">
        <f t="shared" ref="E7:H7" si="0">E56</f>
        <v>2493383.75</v>
      </c>
      <c r="F7" s="5">
        <f t="shared" si="0"/>
        <v>2034277.3900000004</v>
      </c>
      <c r="G7" s="5">
        <f t="shared" si="0"/>
        <v>2422625.59</v>
      </c>
      <c r="H7" s="5">
        <f t="shared" si="0"/>
        <v>2674082.1100000003</v>
      </c>
    </row>
    <row r="8" spans="1:8" x14ac:dyDescent="0.25">
      <c r="A8" s="35" t="s">
        <v>886</v>
      </c>
      <c r="B8" s="34"/>
      <c r="C8" s="5">
        <f>C87</f>
        <v>99106.51999999999</v>
      </c>
      <c r="D8" s="5">
        <f>D87</f>
        <v>145303.85</v>
      </c>
      <c r="E8" s="5">
        <f t="shared" ref="E8:H8" si="1">E87</f>
        <v>193773.3</v>
      </c>
      <c r="F8" s="5">
        <f t="shared" si="1"/>
        <v>186842.51</v>
      </c>
      <c r="G8" s="5">
        <f t="shared" si="1"/>
        <v>189716.84</v>
      </c>
      <c r="H8" s="5">
        <f t="shared" si="1"/>
        <v>59474.99</v>
      </c>
    </row>
    <row r="9" spans="1:8" x14ac:dyDescent="0.25">
      <c r="A9" s="24" t="s">
        <v>887</v>
      </c>
      <c r="B9" s="34"/>
      <c r="C9" s="5">
        <f>C91</f>
        <v>0</v>
      </c>
      <c r="D9" s="5">
        <f>D91</f>
        <v>0</v>
      </c>
      <c r="E9" s="5">
        <f t="shared" ref="E9:H9" si="2">E91</f>
        <v>0</v>
      </c>
      <c r="F9" s="5">
        <f t="shared" si="2"/>
        <v>0</v>
      </c>
      <c r="G9" s="5">
        <f t="shared" si="2"/>
        <v>0</v>
      </c>
      <c r="H9" s="5">
        <f t="shared" si="2"/>
        <v>0</v>
      </c>
    </row>
    <row r="10" spans="1:8" x14ac:dyDescent="0.25">
      <c r="A10" s="35" t="s">
        <v>118</v>
      </c>
      <c r="B10" s="34"/>
      <c r="C10" s="5">
        <f>C101</f>
        <v>144598.68000000002</v>
      </c>
      <c r="D10" s="5">
        <f>D101</f>
        <v>138366.51</v>
      </c>
      <c r="E10" s="5">
        <f t="shared" ref="E10:H10" si="3">E101</f>
        <v>155700</v>
      </c>
      <c r="F10" s="5">
        <f t="shared" si="3"/>
        <v>141721.24000000002</v>
      </c>
      <c r="G10" s="5">
        <f t="shared" si="3"/>
        <v>158050</v>
      </c>
      <c r="H10" s="5">
        <f t="shared" si="3"/>
        <v>168435</v>
      </c>
    </row>
    <row r="11" spans="1:8" ht="15.75" thickBot="1" x14ac:dyDescent="0.3">
      <c r="A11" s="35" t="s">
        <v>888</v>
      </c>
      <c r="B11" s="34"/>
      <c r="C11" s="92">
        <f>C116</f>
        <v>82252.850000000006</v>
      </c>
      <c r="D11" s="92">
        <f>D116</f>
        <v>61031.299999999996</v>
      </c>
      <c r="E11" s="92">
        <f t="shared" ref="E11:H11" si="4">E116</f>
        <v>91807.87</v>
      </c>
      <c r="F11" s="92">
        <f t="shared" si="4"/>
        <v>109983.59</v>
      </c>
      <c r="G11" s="92">
        <f t="shared" si="4"/>
        <v>112822.87</v>
      </c>
      <c r="H11" s="92">
        <f t="shared" si="4"/>
        <v>82650</v>
      </c>
    </row>
    <row r="12" spans="1:8" x14ac:dyDescent="0.25">
      <c r="A12" s="22" t="s">
        <v>806</v>
      </c>
      <c r="B12" s="34"/>
      <c r="C12" s="9">
        <f t="shared" ref="C12:H12" si="5">SUM(C7:C11)</f>
        <v>2496547.7500000005</v>
      </c>
      <c r="D12" s="9">
        <f t="shared" si="5"/>
        <v>2620329.2599999998</v>
      </c>
      <c r="E12" s="9">
        <f t="shared" si="5"/>
        <v>2934664.92</v>
      </c>
      <c r="F12" s="9">
        <f t="shared" si="5"/>
        <v>2472824.7300000004</v>
      </c>
      <c r="G12" s="9">
        <f t="shared" si="5"/>
        <v>2883215.3</v>
      </c>
      <c r="H12" s="9">
        <f t="shared" si="5"/>
        <v>2984642.1000000006</v>
      </c>
    </row>
    <row r="13" spans="1:8" x14ac:dyDescent="0.25">
      <c r="A13" s="58" t="s">
        <v>889</v>
      </c>
      <c r="B13" s="34"/>
      <c r="C13" s="5"/>
      <c r="D13" s="5"/>
      <c r="E13" s="5"/>
      <c r="F13" s="5"/>
      <c r="G13" s="5"/>
      <c r="H13" s="5"/>
    </row>
    <row r="14" spans="1:8" x14ac:dyDescent="0.25">
      <c r="A14" s="35" t="s">
        <v>3</v>
      </c>
      <c r="B14" s="34"/>
      <c r="C14" s="5">
        <f>C176</f>
        <v>1192116.9200000002</v>
      </c>
      <c r="D14" s="5">
        <f t="shared" ref="D14" si="6">D176</f>
        <v>1279840.8299999998</v>
      </c>
      <c r="E14" s="5">
        <f t="shared" ref="E14:H14" si="7">E176</f>
        <v>1281610.77208</v>
      </c>
      <c r="F14" s="5">
        <f t="shared" si="7"/>
        <v>1144745.01</v>
      </c>
      <c r="G14" s="5">
        <f t="shared" si="7"/>
        <v>1312539.5252</v>
      </c>
      <c r="H14" s="5">
        <f t="shared" si="7"/>
        <v>1255648.5512000001</v>
      </c>
    </row>
    <row r="15" spans="1:8" x14ac:dyDescent="0.25">
      <c r="A15" s="35" t="s">
        <v>886</v>
      </c>
      <c r="B15" s="34"/>
      <c r="C15" s="5">
        <f>C234</f>
        <v>785183.33000000007</v>
      </c>
      <c r="D15" s="5">
        <f>D234</f>
        <v>837635.63</v>
      </c>
      <c r="E15" s="5">
        <f t="shared" ref="E15:H15" si="8">E234</f>
        <v>1162994</v>
      </c>
      <c r="F15" s="5">
        <f t="shared" si="8"/>
        <v>966505.5</v>
      </c>
      <c r="G15" s="5">
        <f t="shared" si="8"/>
        <v>1098342.1568</v>
      </c>
      <c r="H15" s="5">
        <f t="shared" si="8"/>
        <v>1184063.6525699999</v>
      </c>
    </row>
    <row r="16" spans="1:8" x14ac:dyDescent="0.25">
      <c r="A16" s="35" t="s">
        <v>887</v>
      </c>
      <c r="B16" s="34"/>
      <c r="C16" s="5">
        <f>C256</f>
        <v>246938.57999999996</v>
      </c>
      <c r="D16" s="5">
        <f>D256</f>
        <v>247876.23000000004</v>
      </c>
      <c r="E16" s="5">
        <f t="shared" ref="E16:H16" si="9">E256</f>
        <v>276770.69</v>
      </c>
      <c r="F16" s="5">
        <f t="shared" si="9"/>
        <v>240031.80999999997</v>
      </c>
      <c r="G16" s="5">
        <f t="shared" si="9"/>
        <v>267948.33840000001</v>
      </c>
      <c r="H16" s="5">
        <f t="shared" si="9"/>
        <v>310830.848</v>
      </c>
    </row>
    <row r="17" spans="1:8" x14ac:dyDescent="0.25">
      <c r="A17" s="35" t="s">
        <v>118</v>
      </c>
      <c r="B17" s="34"/>
      <c r="C17" s="5">
        <f>C277</f>
        <v>99792.07</v>
      </c>
      <c r="D17" s="5">
        <f>D277</f>
        <v>91677.01</v>
      </c>
      <c r="E17" s="5">
        <f t="shared" ref="E17:H17" si="10">E277</f>
        <v>88316.63</v>
      </c>
      <c r="F17" s="5">
        <f t="shared" si="10"/>
        <v>77394.010000000009</v>
      </c>
      <c r="G17" s="5">
        <f t="shared" si="10"/>
        <v>85630.47</v>
      </c>
      <c r="H17" s="5">
        <f t="shared" si="10"/>
        <v>101849.848</v>
      </c>
    </row>
    <row r="18" spans="1:8" ht="15.75" thickBot="1" x14ac:dyDescent="0.3">
      <c r="A18" s="35" t="s">
        <v>888</v>
      </c>
      <c r="B18" s="34"/>
      <c r="C18" s="91">
        <f>C310</f>
        <v>60392.19000000001</v>
      </c>
      <c r="D18" s="91">
        <f>D310</f>
        <v>78956.959999999992</v>
      </c>
      <c r="E18" s="91">
        <f t="shared" ref="E18:H18" si="11">E310</f>
        <v>122490</v>
      </c>
      <c r="F18" s="91">
        <f t="shared" si="11"/>
        <v>108501.87000000001</v>
      </c>
      <c r="G18" s="91">
        <f t="shared" si="11"/>
        <v>116522.7988</v>
      </c>
      <c r="H18" s="91">
        <f t="shared" si="11"/>
        <v>131085.00400000002</v>
      </c>
    </row>
    <row r="19" spans="1:8" x14ac:dyDescent="0.25">
      <c r="A19" s="22" t="s">
        <v>427</v>
      </c>
      <c r="B19" s="34"/>
      <c r="C19" s="9">
        <f t="shared" ref="C19:H19" si="12">SUM(C14:C18)</f>
        <v>2384423.09</v>
      </c>
      <c r="D19" s="9">
        <f t="shared" si="12"/>
        <v>2535986.6599999997</v>
      </c>
      <c r="E19" s="9">
        <f t="shared" si="12"/>
        <v>2932182.0920799999</v>
      </c>
      <c r="F19" s="9">
        <f t="shared" si="12"/>
        <v>2537178.2000000002</v>
      </c>
      <c r="G19" s="9">
        <f t="shared" si="12"/>
        <v>2880983.2892</v>
      </c>
      <c r="H19" s="9">
        <f t="shared" si="12"/>
        <v>2983477.9037700002</v>
      </c>
    </row>
    <row r="20" spans="1:8" ht="9.9499999999999993" customHeight="1" x14ac:dyDescent="0.25">
      <c r="A20" s="22"/>
      <c r="B20" s="97"/>
      <c r="C20" s="9"/>
      <c r="D20" s="9"/>
      <c r="E20" s="9"/>
      <c r="F20" s="9"/>
      <c r="G20" s="9"/>
      <c r="H20" s="9"/>
    </row>
    <row r="21" spans="1:8" x14ac:dyDescent="0.25">
      <c r="A21" s="22" t="s">
        <v>657</v>
      </c>
      <c r="B21" s="34"/>
      <c r="C21" s="5">
        <f t="shared" ref="C21:H21" si="13">C12-C19</f>
        <v>112124.66000000061</v>
      </c>
      <c r="D21" s="5">
        <f t="shared" si="13"/>
        <v>84342.600000000093</v>
      </c>
      <c r="E21" s="5">
        <f t="shared" si="13"/>
        <v>2482.8279200000688</v>
      </c>
      <c r="F21" s="5">
        <f t="shared" si="13"/>
        <v>-64353.469999999739</v>
      </c>
      <c r="G21" s="5">
        <f t="shared" si="13"/>
        <v>2232.0107999998145</v>
      </c>
      <c r="H21" s="5">
        <f t="shared" si="13"/>
        <v>1164.1962300003506</v>
      </c>
    </row>
    <row r="22" spans="1:8" ht="9.9499999999999993" customHeight="1" x14ac:dyDescent="0.25">
      <c r="A22" s="22"/>
      <c r="B22" s="97"/>
      <c r="C22" s="5"/>
      <c r="D22" s="5"/>
      <c r="E22" s="5"/>
      <c r="F22" s="5"/>
      <c r="G22" s="5"/>
      <c r="H22" s="5"/>
    </row>
    <row r="23" spans="1:8" x14ac:dyDescent="0.25">
      <c r="A23" s="55" t="s">
        <v>934</v>
      </c>
      <c r="B23" s="90"/>
      <c r="C23" s="36"/>
      <c r="D23" s="36"/>
      <c r="E23" s="36"/>
      <c r="F23" s="36"/>
      <c r="G23" s="36"/>
      <c r="H23" s="36"/>
    </row>
    <row r="24" spans="1:8" x14ac:dyDescent="0.25">
      <c r="A24" s="55" t="s">
        <v>2</v>
      </c>
      <c r="B24" s="90"/>
      <c r="C24" s="36"/>
      <c r="D24" s="36"/>
      <c r="E24" s="36"/>
      <c r="F24" s="36"/>
      <c r="G24" s="36"/>
      <c r="H24" s="36"/>
    </row>
    <row r="25" spans="1:8" x14ac:dyDescent="0.25">
      <c r="A25" s="27" t="s">
        <v>3</v>
      </c>
      <c r="B25" s="34"/>
      <c r="C25" s="5"/>
      <c r="D25" s="5"/>
      <c r="E25" s="5"/>
      <c r="F25" s="5"/>
      <c r="G25" s="5"/>
      <c r="H25" s="5"/>
    </row>
    <row r="26" spans="1:8" x14ac:dyDescent="0.25">
      <c r="A26" s="34" t="s">
        <v>4</v>
      </c>
      <c r="B26" s="34" t="s">
        <v>5</v>
      </c>
      <c r="C26" s="38">
        <v>186470.63</v>
      </c>
      <c r="D26" s="39">
        <v>189120.84</v>
      </c>
      <c r="E26" s="39">
        <v>185000</v>
      </c>
      <c r="F26" s="39">
        <v>25794.43</v>
      </c>
      <c r="G26" s="39">
        <v>187500</v>
      </c>
      <c r="H26" s="39">
        <v>187500</v>
      </c>
    </row>
    <row r="27" spans="1:8" x14ac:dyDescent="0.25">
      <c r="A27" s="34" t="s">
        <v>6</v>
      </c>
      <c r="B27" s="34" t="s">
        <v>7</v>
      </c>
      <c r="C27" s="40">
        <v>1219.6400000000001</v>
      </c>
      <c r="D27" s="41">
        <v>1207.02</v>
      </c>
      <c r="E27" s="41">
        <v>1200</v>
      </c>
      <c r="F27" s="41">
        <v>0</v>
      </c>
      <c r="G27" s="41">
        <v>1200</v>
      </c>
      <c r="H27" s="41">
        <v>1200</v>
      </c>
    </row>
    <row r="28" spans="1:8" x14ac:dyDescent="0.25">
      <c r="A28" s="34" t="s">
        <v>8</v>
      </c>
      <c r="B28" s="34" t="s">
        <v>9</v>
      </c>
      <c r="C28" s="40">
        <v>26043.17</v>
      </c>
      <c r="D28" s="41">
        <v>28411.8</v>
      </c>
      <c r="E28" s="41">
        <v>29258.73</v>
      </c>
      <c r="F28" s="41">
        <v>29258.73</v>
      </c>
      <c r="G28" s="41">
        <v>29258.73</v>
      </c>
      <c r="H28" s="41">
        <v>27600</v>
      </c>
    </row>
    <row r="29" spans="1:8" x14ac:dyDescent="0.25">
      <c r="A29" s="34" t="s">
        <v>10</v>
      </c>
      <c r="B29" s="34" t="s">
        <v>11</v>
      </c>
      <c r="C29" s="40">
        <v>1260897.43</v>
      </c>
      <c r="D29" s="41">
        <v>1388649.3599999999</v>
      </c>
      <c r="E29" s="41">
        <v>1441210.02</v>
      </c>
      <c r="F29" s="41">
        <v>1405427.4300000002</v>
      </c>
      <c r="G29" s="41">
        <v>1496114.39</v>
      </c>
      <c r="H29" s="41">
        <f>1518556.11+20000</f>
        <v>1538556.11</v>
      </c>
    </row>
    <row r="30" spans="1:8" x14ac:dyDescent="0.25">
      <c r="A30" s="34" t="s">
        <v>12</v>
      </c>
      <c r="B30" s="34" t="s">
        <v>13</v>
      </c>
      <c r="C30" s="40">
        <v>242103.55</v>
      </c>
      <c r="D30" s="41">
        <v>231320.78</v>
      </c>
      <c r="E30" s="41">
        <v>240000</v>
      </c>
      <c r="F30" s="41">
        <v>236588.85</v>
      </c>
      <c r="G30" s="41">
        <v>255000</v>
      </c>
      <c r="H30" s="41">
        <v>270000</v>
      </c>
    </row>
    <row r="31" spans="1:8" x14ac:dyDescent="0.25">
      <c r="A31" s="42" t="s">
        <v>14</v>
      </c>
      <c r="B31" s="34" t="s">
        <v>15</v>
      </c>
      <c r="C31" s="40">
        <v>9044.93</v>
      </c>
      <c r="D31" s="41">
        <v>8898.2800000000007</v>
      </c>
      <c r="E31" s="41">
        <v>9559</v>
      </c>
      <c r="F31" s="41">
        <v>9656.5</v>
      </c>
      <c r="G31" s="41">
        <v>9656.5</v>
      </c>
      <c r="H31" s="41">
        <v>9700</v>
      </c>
    </row>
    <row r="32" spans="1:8" x14ac:dyDescent="0.25">
      <c r="A32" s="34" t="s">
        <v>16</v>
      </c>
      <c r="B32" s="34" t="s">
        <v>17</v>
      </c>
      <c r="C32" s="38">
        <v>48500.950000000004</v>
      </c>
      <c r="D32" s="39">
        <v>38268.090000000004</v>
      </c>
      <c r="E32" s="39">
        <v>38500</v>
      </c>
      <c r="F32" s="39">
        <v>30063.399999999998</v>
      </c>
      <c r="G32" s="39">
        <v>33885</v>
      </c>
      <c r="H32" s="39">
        <v>32500</v>
      </c>
    </row>
    <row r="33" spans="1:8" x14ac:dyDescent="0.25">
      <c r="A33" s="34" t="s">
        <v>18</v>
      </c>
      <c r="B33" s="34" t="s">
        <v>19</v>
      </c>
      <c r="C33" s="40">
        <v>35084.590000000004</v>
      </c>
      <c r="D33" s="41">
        <v>34763.46</v>
      </c>
      <c r="E33" s="41">
        <v>35500</v>
      </c>
      <c r="F33" s="41">
        <v>35053.85</v>
      </c>
      <c r="G33" s="41">
        <v>35053.85</v>
      </c>
      <c r="H33" s="41">
        <v>35500</v>
      </c>
    </row>
    <row r="34" spans="1:8" x14ac:dyDescent="0.25">
      <c r="A34" s="34" t="s">
        <v>20</v>
      </c>
      <c r="B34" s="34" t="s">
        <v>21</v>
      </c>
      <c r="C34" s="40">
        <v>0.52</v>
      </c>
      <c r="D34" s="41">
        <v>0.24</v>
      </c>
      <c r="E34" s="41">
        <v>1.5</v>
      </c>
      <c r="F34" s="41">
        <v>1.07</v>
      </c>
      <c r="G34" s="41">
        <v>1.07</v>
      </c>
      <c r="H34" s="41">
        <v>1</v>
      </c>
    </row>
    <row r="35" spans="1:8" x14ac:dyDescent="0.25">
      <c r="A35" s="34" t="s">
        <v>22</v>
      </c>
      <c r="B35" s="34" t="s">
        <v>23</v>
      </c>
      <c r="C35" s="40">
        <v>11700</v>
      </c>
      <c r="D35" s="41">
        <v>10650</v>
      </c>
      <c r="E35" s="41">
        <v>10400</v>
      </c>
      <c r="F35" s="41">
        <v>11150</v>
      </c>
      <c r="G35" s="41">
        <v>11150</v>
      </c>
      <c r="H35" s="41">
        <v>11000</v>
      </c>
    </row>
    <row r="36" spans="1:8" x14ac:dyDescent="0.25">
      <c r="A36" s="34" t="s">
        <v>24</v>
      </c>
      <c r="B36" s="34" t="s">
        <v>25</v>
      </c>
      <c r="C36" s="40">
        <v>27725</v>
      </c>
      <c r="D36" s="41">
        <v>26382.5</v>
      </c>
      <c r="E36" s="41">
        <v>31000</v>
      </c>
      <c r="F36" s="41">
        <v>31267.5</v>
      </c>
      <c r="G36" s="41">
        <v>31267.5</v>
      </c>
      <c r="H36" s="41">
        <v>31000</v>
      </c>
    </row>
    <row r="37" spans="1:8" x14ac:dyDescent="0.25">
      <c r="A37" s="34" t="s">
        <v>26</v>
      </c>
      <c r="B37" s="34" t="s">
        <v>27</v>
      </c>
      <c r="C37" s="40">
        <v>2540</v>
      </c>
      <c r="D37" s="41">
        <v>1665</v>
      </c>
      <c r="E37" s="41">
        <v>1700</v>
      </c>
      <c r="F37" s="41">
        <v>2420</v>
      </c>
      <c r="G37" s="41">
        <v>2470</v>
      </c>
      <c r="H37" s="41">
        <v>2500</v>
      </c>
    </row>
    <row r="38" spans="1:8" x14ac:dyDescent="0.25">
      <c r="A38" s="34" t="s">
        <v>28</v>
      </c>
      <c r="B38" s="34" t="s">
        <v>29</v>
      </c>
      <c r="C38" s="40">
        <v>400</v>
      </c>
      <c r="D38" s="41">
        <v>200</v>
      </c>
      <c r="E38" s="41">
        <v>500</v>
      </c>
      <c r="F38" s="41">
        <v>500</v>
      </c>
      <c r="G38" s="41">
        <v>500</v>
      </c>
      <c r="H38" s="41">
        <v>500</v>
      </c>
    </row>
    <row r="39" spans="1:8" x14ac:dyDescent="0.25">
      <c r="A39" s="34" t="s">
        <v>30</v>
      </c>
      <c r="B39" s="34" t="s">
        <v>31</v>
      </c>
      <c r="C39" s="40">
        <v>205000</v>
      </c>
      <c r="D39" s="41">
        <v>205000</v>
      </c>
      <c r="E39" s="41">
        <v>210000</v>
      </c>
      <c r="F39" s="41">
        <v>140000</v>
      </c>
      <c r="G39" s="41">
        <v>210000</v>
      </c>
      <c r="H39" s="41">
        <v>210000</v>
      </c>
    </row>
    <row r="40" spans="1:8" x14ac:dyDescent="0.25">
      <c r="A40" s="34" t="s">
        <v>32</v>
      </c>
      <c r="B40" s="34" t="s">
        <v>33</v>
      </c>
      <c r="C40" s="40">
        <v>95000</v>
      </c>
      <c r="D40" s="41">
        <v>95000</v>
      </c>
      <c r="E40" s="41">
        <v>95000</v>
      </c>
      <c r="F40" s="41">
        <v>63333.33</v>
      </c>
      <c r="G40" s="41">
        <v>95000</v>
      </c>
      <c r="H40" s="41">
        <v>95000</v>
      </c>
    </row>
    <row r="41" spans="1:8" x14ac:dyDescent="0.25">
      <c r="A41" s="34" t="s">
        <v>34</v>
      </c>
      <c r="B41" s="34" t="s">
        <v>35</v>
      </c>
      <c r="C41" s="40">
        <v>0</v>
      </c>
      <c r="D41" s="41">
        <v>0</v>
      </c>
      <c r="E41" s="41">
        <v>0</v>
      </c>
      <c r="F41" s="41">
        <v>0</v>
      </c>
      <c r="G41" s="41">
        <v>10000</v>
      </c>
      <c r="H41" s="41">
        <v>10000</v>
      </c>
    </row>
    <row r="42" spans="1:8" x14ac:dyDescent="0.25">
      <c r="A42" s="34" t="s">
        <v>36</v>
      </c>
      <c r="B42" s="34" t="s">
        <v>37</v>
      </c>
      <c r="C42" s="40">
        <v>25</v>
      </c>
      <c r="D42" s="41">
        <v>21</v>
      </c>
      <c r="E42" s="41">
        <v>75</v>
      </c>
      <c r="F42" s="41">
        <v>48.93</v>
      </c>
      <c r="G42" s="41">
        <v>55</v>
      </c>
      <c r="H42" s="41">
        <v>25</v>
      </c>
    </row>
    <row r="43" spans="1:8" x14ac:dyDescent="0.25">
      <c r="A43" s="34" t="s">
        <v>38</v>
      </c>
      <c r="B43" s="34" t="s">
        <v>39</v>
      </c>
      <c r="C43" s="40">
        <v>5000</v>
      </c>
      <c r="D43" s="41">
        <v>5000</v>
      </c>
      <c r="E43" s="41">
        <v>5000</v>
      </c>
      <c r="F43" s="41">
        <v>5000</v>
      </c>
      <c r="G43" s="41">
        <v>5000</v>
      </c>
      <c r="H43" s="41">
        <v>5000</v>
      </c>
    </row>
    <row r="44" spans="1:8" x14ac:dyDescent="0.25">
      <c r="A44" s="43" t="s">
        <v>40</v>
      </c>
      <c r="B44" s="43" t="s">
        <v>41</v>
      </c>
      <c r="C44" s="40">
        <v>1645.1</v>
      </c>
      <c r="D44" s="41">
        <v>1303.9499999999998</v>
      </c>
      <c r="E44" s="41">
        <v>1300</v>
      </c>
      <c r="F44" s="41">
        <v>1533.5900000000001</v>
      </c>
      <c r="G44" s="41">
        <v>1533.59</v>
      </c>
      <c r="H44" s="41">
        <v>1300</v>
      </c>
    </row>
    <row r="45" spans="1:8" x14ac:dyDescent="0.25">
      <c r="A45" s="34" t="s">
        <v>42</v>
      </c>
      <c r="B45" s="34" t="s">
        <v>43</v>
      </c>
      <c r="C45" s="40">
        <v>763.6</v>
      </c>
      <c r="D45" s="41">
        <v>2282.6099999999997</v>
      </c>
      <c r="E45" s="41">
        <v>3700</v>
      </c>
      <c r="F45" s="41">
        <v>2730.74</v>
      </c>
      <c r="G45" s="41">
        <v>3500</v>
      </c>
      <c r="H45" s="41">
        <v>3700</v>
      </c>
    </row>
    <row r="46" spans="1:8" x14ac:dyDescent="0.25">
      <c r="A46" s="24" t="s">
        <v>44</v>
      </c>
      <c r="B46" s="24" t="s">
        <v>45</v>
      </c>
      <c r="C46" s="40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</row>
    <row r="47" spans="1:8" x14ac:dyDescent="0.25">
      <c r="A47" s="24" t="s">
        <v>46</v>
      </c>
      <c r="B47" s="24" t="s">
        <v>47</v>
      </c>
      <c r="C47" s="44">
        <v>0</v>
      </c>
      <c r="D47" s="45">
        <v>0</v>
      </c>
      <c r="E47" s="45">
        <v>150000</v>
      </c>
      <c r="F47" s="45">
        <v>0</v>
      </c>
      <c r="G47" s="41">
        <v>0</v>
      </c>
      <c r="H47" s="41">
        <v>200000</v>
      </c>
    </row>
    <row r="48" spans="1:8" x14ac:dyDescent="0.25">
      <c r="A48" s="34" t="s">
        <v>48</v>
      </c>
      <c r="B48" s="34" t="s">
        <v>49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</row>
    <row r="49" spans="1:8" x14ac:dyDescent="0.25">
      <c r="A49" s="34" t="s">
        <v>50</v>
      </c>
      <c r="B49" s="34" t="s">
        <v>51</v>
      </c>
      <c r="C49" s="44">
        <v>50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</row>
    <row r="50" spans="1:8" x14ac:dyDescent="0.25">
      <c r="A50" s="34" t="s">
        <v>52</v>
      </c>
      <c r="B50" s="34" t="s">
        <v>53</v>
      </c>
      <c r="C50" s="44">
        <v>3929.63</v>
      </c>
      <c r="D50" s="45">
        <v>4179.9000000000005</v>
      </c>
      <c r="E50" s="45">
        <v>1360</v>
      </c>
      <c r="F50" s="45">
        <v>1329.08</v>
      </c>
      <c r="G50" s="45">
        <v>1360</v>
      </c>
      <c r="H50" s="45">
        <v>1400</v>
      </c>
    </row>
    <row r="51" spans="1:8" x14ac:dyDescent="0.25">
      <c r="A51" s="34" t="s">
        <v>54</v>
      </c>
      <c r="B51" s="34" t="s">
        <v>55</v>
      </c>
      <c r="C51" s="44">
        <v>445.26</v>
      </c>
      <c r="D51" s="45">
        <v>3302.77</v>
      </c>
      <c r="E51" s="45">
        <v>502</v>
      </c>
      <c r="F51" s="45">
        <v>502.46000000000004</v>
      </c>
      <c r="G51" s="45">
        <v>502.46</v>
      </c>
      <c r="H51" s="45">
        <v>100</v>
      </c>
    </row>
    <row r="52" spans="1:8" x14ac:dyDescent="0.25">
      <c r="A52" s="34" t="s">
        <v>56</v>
      </c>
      <c r="B52" s="34" t="s">
        <v>57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</row>
    <row r="53" spans="1:8" x14ac:dyDescent="0.25">
      <c r="A53" s="34" t="s">
        <v>58</v>
      </c>
      <c r="B53" s="34" t="s">
        <v>59</v>
      </c>
      <c r="C53" s="40">
        <v>75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</row>
    <row r="54" spans="1:8" x14ac:dyDescent="0.25">
      <c r="A54" s="74" t="s">
        <v>60</v>
      </c>
      <c r="B54" s="74" t="s">
        <v>61</v>
      </c>
      <c r="C54" s="40">
        <v>6925.7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</row>
    <row r="55" spans="1:8" ht="15.75" thickBot="1" x14ac:dyDescent="0.3">
      <c r="A55" s="24" t="s">
        <v>906</v>
      </c>
      <c r="B55" s="24" t="s">
        <v>907</v>
      </c>
      <c r="C55" s="46">
        <v>0</v>
      </c>
      <c r="D55" s="48">
        <v>0</v>
      </c>
      <c r="E55" s="48">
        <v>2617.5</v>
      </c>
      <c r="F55" s="48">
        <v>2617.5</v>
      </c>
      <c r="G55" s="48">
        <v>2617.5</v>
      </c>
      <c r="H55" s="48">
        <v>0</v>
      </c>
    </row>
    <row r="56" spans="1:8" x14ac:dyDescent="0.25">
      <c r="A56" s="27" t="s">
        <v>936</v>
      </c>
      <c r="B56" s="27"/>
      <c r="C56" s="9">
        <f>SUM(C26:C55)</f>
        <v>2170589.7000000002</v>
      </c>
      <c r="D56" s="10">
        <f>SUM(D26:D55)</f>
        <v>2275627.6</v>
      </c>
      <c r="E56" s="10">
        <f>SUM(E26:E55)</f>
        <v>2493383.75</v>
      </c>
      <c r="F56" s="10">
        <f>SUM(F26:F55)</f>
        <v>2034277.3900000004</v>
      </c>
      <c r="G56" s="10">
        <f>SUM(G26:G55)</f>
        <v>2422625.59</v>
      </c>
      <c r="H56" s="10">
        <f>SUM(H26:H55)</f>
        <v>2674082.1100000003</v>
      </c>
    </row>
    <row r="57" spans="1:8" ht="9.9499999999999993" customHeight="1" x14ac:dyDescent="0.25">
      <c r="A57" s="34"/>
      <c r="B57" s="34"/>
      <c r="C57" s="36"/>
      <c r="D57" s="37"/>
      <c r="E57" s="37"/>
      <c r="F57" s="37"/>
      <c r="G57" s="37"/>
      <c r="H57" s="37"/>
    </row>
    <row r="58" spans="1:8" x14ac:dyDescent="0.25">
      <c r="A58" s="27" t="s">
        <v>920</v>
      </c>
      <c r="B58" s="27"/>
      <c r="C58" s="5"/>
      <c r="D58" s="6"/>
      <c r="E58" s="6"/>
      <c r="F58" s="6"/>
      <c r="G58" s="6"/>
      <c r="H58" s="6"/>
    </row>
    <row r="59" spans="1:8" x14ac:dyDescent="0.25">
      <c r="A59" s="34" t="s">
        <v>62</v>
      </c>
      <c r="B59" s="34" t="s">
        <v>63</v>
      </c>
      <c r="C59" s="40">
        <v>4018.9399999999996</v>
      </c>
      <c r="D59" s="41">
        <v>4424.2700000000004</v>
      </c>
      <c r="E59" s="41">
        <v>4200</v>
      </c>
      <c r="F59" s="41">
        <v>4592.8899999999994</v>
      </c>
      <c r="G59" s="41">
        <v>4592.8900000000003</v>
      </c>
      <c r="H59" s="41">
        <v>4500</v>
      </c>
    </row>
    <row r="60" spans="1:8" x14ac:dyDescent="0.25">
      <c r="A60" s="34" t="s">
        <v>64</v>
      </c>
      <c r="B60" s="34" t="s">
        <v>65</v>
      </c>
      <c r="C60" s="40">
        <v>5499</v>
      </c>
      <c r="D60" s="41">
        <v>5000</v>
      </c>
      <c r="E60" s="41">
        <v>3000</v>
      </c>
      <c r="F60" s="41">
        <v>8250</v>
      </c>
      <c r="G60" s="41">
        <f>8250+1500</f>
        <v>9750</v>
      </c>
      <c r="H60" s="41">
        <v>6000</v>
      </c>
    </row>
    <row r="61" spans="1:8" x14ac:dyDescent="0.25">
      <c r="A61" s="34" t="s">
        <v>66</v>
      </c>
      <c r="B61" s="34" t="s">
        <v>67</v>
      </c>
      <c r="C61" s="40">
        <v>2082.58</v>
      </c>
      <c r="D61" s="41">
        <v>2221.5500000000002</v>
      </c>
      <c r="E61" s="41">
        <v>2300</v>
      </c>
      <c r="F61" s="41">
        <v>2383.67</v>
      </c>
      <c r="G61" s="41">
        <v>2600</v>
      </c>
      <c r="H61" s="41">
        <v>2300</v>
      </c>
    </row>
    <row r="62" spans="1:8" x14ac:dyDescent="0.25">
      <c r="A62" s="34" t="s">
        <v>68</v>
      </c>
      <c r="B62" s="12" t="s">
        <v>69</v>
      </c>
      <c r="C62" s="40">
        <v>0</v>
      </c>
      <c r="D62" s="41">
        <v>1500.05</v>
      </c>
      <c r="E62" s="41">
        <v>0</v>
      </c>
      <c r="F62" s="41">
        <v>0</v>
      </c>
      <c r="G62" s="41">
        <v>0</v>
      </c>
      <c r="H62" s="41">
        <v>0</v>
      </c>
    </row>
    <row r="63" spans="1:8" x14ac:dyDescent="0.25">
      <c r="A63" s="34" t="s">
        <v>70</v>
      </c>
      <c r="B63" s="12" t="s">
        <v>71</v>
      </c>
      <c r="C63" s="40">
        <v>5145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</row>
    <row r="64" spans="1:8" x14ac:dyDescent="0.25">
      <c r="A64" s="34" t="s">
        <v>72</v>
      </c>
      <c r="B64" s="34" t="s">
        <v>73</v>
      </c>
      <c r="C64" s="40">
        <v>955</v>
      </c>
      <c r="D64" s="41">
        <v>30</v>
      </c>
      <c r="E64" s="41">
        <v>0</v>
      </c>
      <c r="F64" s="41">
        <v>0</v>
      </c>
      <c r="G64" s="41">
        <v>0</v>
      </c>
      <c r="H64" s="41">
        <v>0</v>
      </c>
    </row>
    <row r="65" spans="1:8" x14ac:dyDescent="0.25">
      <c r="A65" s="34" t="s">
        <v>74</v>
      </c>
      <c r="B65" s="34" t="s">
        <v>75</v>
      </c>
      <c r="C65" s="40">
        <v>1710</v>
      </c>
      <c r="D65" s="41">
        <v>1290</v>
      </c>
      <c r="E65" s="41">
        <v>500</v>
      </c>
      <c r="F65" s="41">
        <v>570</v>
      </c>
      <c r="G65" s="41">
        <v>570</v>
      </c>
      <c r="H65" s="41">
        <v>300</v>
      </c>
    </row>
    <row r="66" spans="1:8" x14ac:dyDescent="0.25">
      <c r="A66" s="34" t="s">
        <v>76</v>
      </c>
      <c r="B66" s="34" t="s">
        <v>77</v>
      </c>
      <c r="C66" s="40">
        <v>3857</v>
      </c>
      <c r="D66" s="41">
        <v>4439.5</v>
      </c>
      <c r="E66" s="41">
        <v>3800</v>
      </c>
      <c r="F66" s="41">
        <v>3957</v>
      </c>
      <c r="G66" s="41">
        <v>4000</v>
      </c>
      <c r="H66" s="41">
        <v>4000</v>
      </c>
    </row>
    <row r="67" spans="1:8" x14ac:dyDescent="0.25">
      <c r="A67" s="34" t="s">
        <v>78</v>
      </c>
      <c r="B67" s="34" t="s">
        <v>79</v>
      </c>
      <c r="C67" s="40">
        <v>989.62</v>
      </c>
      <c r="D67" s="41">
        <v>803</v>
      </c>
      <c r="E67" s="41">
        <v>750</v>
      </c>
      <c r="F67" s="41">
        <v>640</v>
      </c>
      <c r="G67" s="41">
        <v>650</v>
      </c>
      <c r="H67" s="41">
        <v>450</v>
      </c>
    </row>
    <row r="68" spans="1:8" x14ac:dyDescent="0.25">
      <c r="A68" s="34" t="s">
        <v>80</v>
      </c>
      <c r="B68" s="34" t="s">
        <v>81</v>
      </c>
      <c r="C68" s="40">
        <v>315</v>
      </c>
      <c r="D68" s="41">
        <v>235</v>
      </c>
      <c r="E68" s="41">
        <v>0</v>
      </c>
      <c r="F68" s="41">
        <v>0</v>
      </c>
      <c r="G68" s="41">
        <v>0</v>
      </c>
      <c r="H68" s="41">
        <v>0</v>
      </c>
    </row>
    <row r="69" spans="1:8" x14ac:dyDescent="0.25">
      <c r="A69" s="34" t="s">
        <v>82</v>
      </c>
      <c r="B69" s="34" t="s">
        <v>83</v>
      </c>
      <c r="C69" s="40">
        <v>211.5</v>
      </c>
      <c r="D69" s="41">
        <v>213.64</v>
      </c>
      <c r="E69" s="41">
        <v>0</v>
      </c>
      <c r="F69" s="41">
        <v>0</v>
      </c>
      <c r="G69" s="41">
        <v>0</v>
      </c>
      <c r="H69" s="41">
        <v>0</v>
      </c>
    </row>
    <row r="70" spans="1:8" x14ac:dyDescent="0.25">
      <c r="A70" s="34" t="s">
        <v>84</v>
      </c>
      <c r="B70" s="34" t="s">
        <v>85</v>
      </c>
      <c r="C70" s="40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</row>
    <row r="71" spans="1:8" x14ac:dyDescent="0.25">
      <c r="A71" s="34" t="s">
        <v>86</v>
      </c>
      <c r="B71" s="34" t="s">
        <v>59</v>
      </c>
      <c r="C71" s="40">
        <v>166</v>
      </c>
      <c r="D71" s="41">
        <v>482.4</v>
      </c>
      <c r="E71" s="41">
        <v>0</v>
      </c>
      <c r="F71" s="41">
        <v>0</v>
      </c>
      <c r="G71" s="41">
        <v>0</v>
      </c>
      <c r="H71" s="41">
        <v>0</v>
      </c>
    </row>
    <row r="72" spans="1:8" x14ac:dyDescent="0.25">
      <c r="A72" s="34" t="s">
        <v>87</v>
      </c>
      <c r="B72" s="12" t="s">
        <v>88</v>
      </c>
      <c r="C72" s="40">
        <v>0</v>
      </c>
      <c r="D72" s="41">
        <v>1000</v>
      </c>
      <c r="E72" s="41">
        <v>5171</v>
      </c>
      <c r="F72" s="41">
        <v>5745.28</v>
      </c>
      <c r="G72" s="41">
        <v>5745.28</v>
      </c>
      <c r="H72" s="41">
        <v>0</v>
      </c>
    </row>
    <row r="73" spans="1:8" x14ac:dyDescent="0.25">
      <c r="A73" s="34" t="s">
        <v>940</v>
      </c>
      <c r="B73" s="34" t="s">
        <v>111</v>
      </c>
      <c r="C73" s="40">
        <v>34773.57</v>
      </c>
      <c r="D73" s="41">
        <v>35437.520000000004</v>
      </c>
      <c r="E73" s="41">
        <v>35820</v>
      </c>
      <c r="F73" s="41">
        <v>36909.82</v>
      </c>
      <c r="G73" s="41">
        <v>36909.82</v>
      </c>
      <c r="H73" s="41">
        <v>38549.99</v>
      </c>
    </row>
    <row r="74" spans="1:8" x14ac:dyDescent="0.25">
      <c r="A74" s="34" t="s">
        <v>89</v>
      </c>
      <c r="B74" s="34" t="s">
        <v>90</v>
      </c>
      <c r="C74" s="40">
        <v>225</v>
      </c>
      <c r="D74" s="41">
        <v>170</v>
      </c>
      <c r="E74" s="41">
        <v>175</v>
      </c>
      <c r="F74" s="41">
        <v>170</v>
      </c>
      <c r="G74" s="41">
        <v>175</v>
      </c>
      <c r="H74" s="41">
        <v>175</v>
      </c>
    </row>
    <row r="75" spans="1:8" x14ac:dyDescent="0.25">
      <c r="A75" s="34" t="s">
        <v>91</v>
      </c>
      <c r="B75" s="34" t="s">
        <v>92</v>
      </c>
      <c r="C75" s="40">
        <v>35</v>
      </c>
      <c r="D75" s="41">
        <v>0</v>
      </c>
      <c r="E75" s="41">
        <v>150</v>
      </c>
      <c r="F75" s="41">
        <v>140</v>
      </c>
      <c r="G75" s="41">
        <v>140</v>
      </c>
      <c r="H75" s="41">
        <v>100</v>
      </c>
    </row>
    <row r="76" spans="1:8" x14ac:dyDescent="0.25">
      <c r="A76" s="34" t="s">
        <v>93</v>
      </c>
      <c r="B76" s="34" t="s">
        <v>94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</row>
    <row r="77" spans="1:8" x14ac:dyDescent="0.25">
      <c r="A77" s="34" t="s">
        <v>95</v>
      </c>
      <c r="B77" s="34" t="s">
        <v>96</v>
      </c>
      <c r="C77" s="40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</row>
    <row r="78" spans="1:8" x14ac:dyDescent="0.25">
      <c r="A78" s="34" t="s">
        <v>97</v>
      </c>
      <c r="B78" s="34" t="s">
        <v>98</v>
      </c>
      <c r="C78" s="40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</row>
    <row r="79" spans="1:8" x14ac:dyDescent="0.25">
      <c r="A79" s="34" t="s">
        <v>99</v>
      </c>
      <c r="B79" s="34" t="s">
        <v>100</v>
      </c>
      <c r="C79" s="40">
        <v>1040.96</v>
      </c>
      <c r="D79" s="41">
        <v>770.59</v>
      </c>
      <c r="E79" s="41">
        <v>1060</v>
      </c>
      <c r="F79" s="41">
        <v>966.55</v>
      </c>
      <c r="G79" s="41">
        <v>966.55</v>
      </c>
      <c r="H79" s="41">
        <v>900</v>
      </c>
    </row>
    <row r="80" spans="1:8" x14ac:dyDescent="0.25">
      <c r="A80" s="34" t="s">
        <v>101</v>
      </c>
      <c r="B80" s="35" t="s">
        <v>102</v>
      </c>
      <c r="C80" s="40">
        <v>6666.1</v>
      </c>
      <c r="D80" s="41">
        <v>9700</v>
      </c>
      <c r="E80" s="41">
        <v>10000</v>
      </c>
      <c r="F80" s="41">
        <v>0</v>
      </c>
      <c r="G80" s="41">
        <v>0</v>
      </c>
      <c r="H80" s="41">
        <v>0</v>
      </c>
    </row>
    <row r="81" spans="1:8" x14ac:dyDescent="0.25">
      <c r="A81" s="34" t="s">
        <v>103</v>
      </c>
      <c r="B81" s="34" t="s">
        <v>104</v>
      </c>
      <c r="C81" s="40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</row>
    <row r="82" spans="1:8" x14ac:dyDescent="0.25">
      <c r="A82" s="34" t="s">
        <v>105</v>
      </c>
      <c r="B82" s="42" t="s">
        <v>106</v>
      </c>
      <c r="C82" s="40">
        <v>0</v>
      </c>
      <c r="D82" s="41">
        <v>55091.5</v>
      </c>
      <c r="E82" s="41">
        <v>0</v>
      </c>
      <c r="F82" s="41">
        <v>0</v>
      </c>
      <c r="G82" s="41">
        <v>0</v>
      </c>
      <c r="H82" s="41">
        <v>0</v>
      </c>
    </row>
    <row r="83" spans="1:8" x14ac:dyDescent="0.25">
      <c r="A83" s="34" t="s">
        <v>107</v>
      </c>
      <c r="B83" s="34" t="s">
        <v>108</v>
      </c>
      <c r="C83" s="40">
        <v>0</v>
      </c>
      <c r="D83" s="41">
        <v>1915</v>
      </c>
      <c r="E83" s="41">
        <v>1100</v>
      </c>
      <c r="F83" s="41">
        <v>0</v>
      </c>
      <c r="G83" s="41">
        <v>1100</v>
      </c>
      <c r="H83" s="41">
        <v>2200</v>
      </c>
    </row>
    <row r="84" spans="1:8" x14ac:dyDescent="0.25">
      <c r="A84" s="34" t="s">
        <v>109</v>
      </c>
      <c r="B84" s="34" t="s">
        <v>110</v>
      </c>
      <c r="C84" s="40">
        <v>31276.81</v>
      </c>
      <c r="D84" s="41">
        <v>19426.919999999998</v>
      </c>
      <c r="E84" s="41">
        <v>3230</v>
      </c>
      <c r="F84" s="41">
        <v>0</v>
      </c>
      <c r="G84" s="41">
        <v>0</v>
      </c>
      <c r="H84" s="41">
        <v>0</v>
      </c>
    </row>
    <row r="85" spans="1:8" x14ac:dyDescent="0.25">
      <c r="A85" s="34" t="s">
        <v>112</v>
      </c>
      <c r="B85" s="34" t="s">
        <v>113</v>
      </c>
      <c r="C85" s="40">
        <v>0</v>
      </c>
      <c r="D85" s="41">
        <v>0</v>
      </c>
      <c r="E85" s="41">
        <v>121244.8</v>
      </c>
      <c r="F85" s="41">
        <v>121244.8</v>
      </c>
      <c r="G85" s="41">
        <v>121244.8</v>
      </c>
      <c r="H85" s="41">
        <v>0</v>
      </c>
    </row>
    <row r="86" spans="1:8" ht="15.75" thickBot="1" x14ac:dyDescent="0.3">
      <c r="A86" s="34" t="s">
        <v>114</v>
      </c>
      <c r="B86" s="34" t="s">
        <v>55</v>
      </c>
      <c r="C86" s="46">
        <v>139.44</v>
      </c>
      <c r="D86" s="48">
        <v>1152.9100000000001</v>
      </c>
      <c r="E86" s="48">
        <v>1272.5</v>
      </c>
      <c r="F86" s="48">
        <v>1272.5</v>
      </c>
      <c r="G86" s="48">
        <v>1272.5</v>
      </c>
      <c r="H86" s="48">
        <v>0</v>
      </c>
    </row>
    <row r="87" spans="1:8" x14ac:dyDescent="0.25">
      <c r="A87" s="27" t="s">
        <v>115</v>
      </c>
      <c r="B87" s="27"/>
      <c r="C87" s="11">
        <f>SUM(C59:C86)</f>
        <v>99106.51999999999</v>
      </c>
      <c r="D87" s="64">
        <f>SUM(D59:D86)</f>
        <v>145303.85</v>
      </c>
      <c r="E87" s="64">
        <f>SUM(E59:E86)</f>
        <v>193773.3</v>
      </c>
      <c r="F87" s="64">
        <f>SUM(F59:F86)</f>
        <v>186842.51</v>
      </c>
      <c r="G87" s="64">
        <f>SUM(G59:G86)</f>
        <v>189716.84</v>
      </c>
      <c r="H87" s="64">
        <f>SUM(H59:H86)</f>
        <v>59474.99</v>
      </c>
    </row>
    <row r="88" spans="1:8" ht="9.9499999999999993" customHeight="1" x14ac:dyDescent="0.25">
      <c r="A88" s="27"/>
      <c r="B88" s="27"/>
      <c r="C88" s="5"/>
      <c r="D88" s="6"/>
      <c r="E88" s="6"/>
      <c r="F88" s="6"/>
      <c r="G88" s="6"/>
      <c r="H88" s="6"/>
    </row>
    <row r="89" spans="1:8" x14ac:dyDescent="0.25">
      <c r="A89" s="27" t="s">
        <v>921</v>
      </c>
      <c r="B89" s="27"/>
      <c r="C89" s="5"/>
      <c r="D89" s="6"/>
      <c r="E89" s="6"/>
      <c r="F89" s="6"/>
      <c r="G89" s="6"/>
      <c r="H89" s="6"/>
    </row>
    <row r="90" spans="1:8" ht="15.75" thickBot="1" x14ac:dyDescent="0.3">
      <c r="A90" s="12" t="s">
        <v>116</v>
      </c>
      <c r="B90" s="34" t="s">
        <v>59</v>
      </c>
      <c r="C90" s="46">
        <v>0</v>
      </c>
      <c r="D90" s="96">
        <v>0</v>
      </c>
      <c r="E90" s="48">
        <v>0</v>
      </c>
      <c r="F90" s="48">
        <v>0</v>
      </c>
      <c r="G90" s="48">
        <v>0</v>
      </c>
      <c r="H90" s="48">
        <v>0</v>
      </c>
    </row>
    <row r="91" spans="1:8" x14ac:dyDescent="0.25">
      <c r="A91" s="27" t="s">
        <v>117</v>
      </c>
      <c r="B91" s="27"/>
      <c r="C91" s="64">
        <v>0</v>
      </c>
      <c r="D91" s="64">
        <v>0</v>
      </c>
      <c r="E91" s="64">
        <f>E90</f>
        <v>0</v>
      </c>
      <c r="F91" s="64">
        <f>F90</f>
        <v>0</v>
      </c>
      <c r="G91" s="64">
        <f>G90</f>
        <v>0</v>
      </c>
      <c r="H91" s="64">
        <f>H90</f>
        <v>0</v>
      </c>
    </row>
    <row r="92" spans="1:8" ht="9.9499999999999993" customHeight="1" x14ac:dyDescent="0.25">
      <c r="A92" s="27"/>
      <c r="B92" s="27"/>
      <c r="C92" s="13"/>
      <c r="D92" s="23"/>
      <c r="E92" s="23"/>
      <c r="F92" s="23"/>
      <c r="G92" s="23"/>
      <c r="H92" s="23"/>
    </row>
    <row r="93" spans="1:8" x14ac:dyDescent="0.25">
      <c r="A93" s="27" t="s">
        <v>118</v>
      </c>
      <c r="B93" s="27"/>
      <c r="C93" s="5"/>
      <c r="D93" s="6"/>
      <c r="E93" s="6"/>
      <c r="F93" s="6"/>
      <c r="G93" s="6"/>
      <c r="H93" s="6"/>
    </row>
    <row r="94" spans="1:8" x14ac:dyDescent="0.25">
      <c r="A94" s="34" t="s">
        <v>119</v>
      </c>
      <c r="B94" s="34" t="s">
        <v>120</v>
      </c>
      <c r="C94" s="40">
        <v>12504</v>
      </c>
      <c r="D94" s="41">
        <v>13351.49</v>
      </c>
      <c r="E94" s="41">
        <v>14300</v>
      </c>
      <c r="F94" s="41">
        <v>14287</v>
      </c>
      <c r="G94" s="41">
        <v>14900</v>
      </c>
      <c r="H94" s="41">
        <v>16500</v>
      </c>
    </row>
    <row r="95" spans="1:8" x14ac:dyDescent="0.25">
      <c r="A95" s="34" t="s">
        <v>121</v>
      </c>
      <c r="B95" s="34" t="s">
        <v>122</v>
      </c>
      <c r="C95" s="40">
        <v>385.28</v>
      </c>
      <c r="D95" s="41">
        <v>410.97999999999996</v>
      </c>
      <c r="E95" s="41">
        <v>400</v>
      </c>
      <c r="F95" s="41">
        <v>440.24</v>
      </c>
      <c r="G95" s="41">
        <v>450</v>
      </c>
      <c r="H95" s="41">
        <v>435</v>
      </c>
    </row>
    <row r="96" spans="1:8" x14ac:dyDescent="0.25">
      <c r="A96" s="34" t="s">
        <v>123</v>
      </c>
      <c r="B96" s="34" t="s">
        <v>124</v>
      </c>
      <c r="C96" s="40">
        <v>2235</v>
      </c>
      <c r="D96" s="41">
        <v>2081</v>
      </c>
      <c r="E96" s="41">
        <v>1000</v>
      </c>
      <c r="F96" s="41">
        <v>4597</v>
      </c>
      <c r="G96" s="41">
        <v>4700</v>
      </c>
      <c r="H96" s="41">
        <v>1000</v>
      </c>
    </row>
    <row r="97" spans="1:8" x14ac:dyDescent="0.25">
      <c r="A97" s="34" t="s">
        <v>125</v>
      </c>
      <c r="B97" s="34" t="s">
        <v>126</v>
      </c>
      <c r="C97" s="40">
        <v>129474.40000000001</v>
      </c>
      <c r="D97" s="41">
        <v>122523.04000000001</v>
      </c>
      <c r="E97" s="41">
        <v>140000</v>
      </c>
      <c r="F97" s="41">
        <v>122397.00000000001</v>
      </c>
      <c r="G97" s="41">
        <v>138000</v>
      </c>
      <c r="H97" s="41">
        <v>150500</v>
      </c>
    </row>
    <row r="98" spans="1:8" x14ac:dyDescent="0.25">
      <c r="A98" s="34" t="s">
        <v>127</v>
      </c>
      <c r="B98" s="34" t="s">
        <v>55</v>
      </c>
      <c r="C98" s="40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</row>
    <row r="99" spans="1:8" x14ac:dyDescent="0.25">
      <c r="A99" s="34" t="s">
        <v>128</v>
      </c>
      <c r="B99" s="34" t="s">
        <v>59</v>
      </c>
      <c r="C99" s="40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</row>
    <row r="100" spans="1:8" ht="15.75" thickBot="1" x14ac:dyDescent="0.3">
      <c r="A100" s="34" t="s">
        <v>129</v>
      </c>
      <c r="B100" s="34" t="s">
        <v>130</v>
      </c>
      <c r="C100" s="46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</row>
    <row r="101" spans="1:8" x14ac:dyDescent="0.25">
      <c r="A101" s="27" t="s">
        <v>935</v>
      </c>
      <c r="B101" s="27"/>
      <c r="C101" s="9">
        <f>SUM(C94:C100)</f>
        <v>144598.68000000002</v>
      </c>
      <c r="D101" s="10">
        <f>SUM(D94:D100)</f>
        <v>138366.51</v>
      </c>
      <c r="E101" s="10">
        <f t="shared" ref="E101:F101" si="14">SUM(E94:E100)</f>
        <v>155700</v>
      </c>
      <c r="F101" s="10">
        <f t="shared" si="14"/>
        <v>141721.24000000002</v>
      </c>
      <c r="G101" s="10">
        <f>SUM(G94:G100)</f>
        <v>158050</v>
      </c>
      <c r="H101" s="10">
        <f>SUM(H94:H100)</f>
        <v>168435</v>
      </c>
    </row>
    <row r="102" spans="1:8" ht="9.9499999999999993" customHeight="1" x14ac:dyDescent="0.25">
      <c r="A102" s="27"/>
      <c r="B102" s="27"/>
      <c r="C102" s="5"/>
      <c r="D102" s="6"/>
      <c r="E102" s="6"/>
      <c r="F102" s="6"/>
      <c r="G102" s="6"/>
      <c r="H102" s="6"/>
    </row>
    <row r="103" spans="1:8" x14ac:dyDescent="0.25">
      <c r="A103" s="14" t="s">
        <v>922</v>
      </c>
      <c r="B103" s="14"/>
      <c r="C103" s="15"/>
      <c r="D103" s="16"/>
      <c r="E103" s="16"/>
      <c r="F103" s="16"/>
      <c r="G103" s="16"/>
      <c r="H103" s="16"/>
    </row>
    <row r="104" spans="1:8" x14ac:dyDescent="0.25">
      <c r="A104" s="29" t="s">
        <v>131</v>
      </c>
      <c r="B104" s="29" t="s">
        <v>132</v>
      </c>
      <c r="C104" s="17">
        <v>1740</v>
      </c>
      <c r="D104" s="76">
        <v>760</v>
      </c>
      <c r="E104" s="76">
        <v>2000</v>
      </c>
      <c r="F104" s="76">
        <v>2730</v>
      </c>
      <c r="G104" s="76">
        <v>2800</v>
      </c>
      <c r="H104" s="41">
        <v>1800</v>
      </c>
    </row>
    <row r="105" spans="1:8" x14ac:dyDescent="0.25">
      <c r="A105" s="29" t="s">
        <v>133</v>
      </c>
      <c r="B105" s="29" t="s">
        <v>134</v>
      </c>
      <c r="C105" s="17">
        <v>2764.75</v>
      </c>
      <c r="D105" s="76">
        <v>1673</v>
      </c>
      <c r="E105" s="76">
        <v>3400</v>
      </c>
      <c r="F105" s="76">
        <v>3369.25</v>
      </c>
      <c r="G105" s="76">
        <v>3400</v>
      </c>
      <c r="H105" s="41">
        <v>3000</v>
      </c>
    </row>
    <row r="106" spans="1:8" x14ac:dyDescent="0.25">
      <c r="A106" s="29" t="s">
        <v>135</v>
      </c>
      <c r="B106" s="29" t="s">
        <v>136</v>
      </c>
      <c r="C106" s="17">
        <v>725</v>
      </c>
      <c r="D106" s="76">
        <v>370</v>
      </c>
      <c r="E106" s="76">
        <v>400</v>
      </c>
      <c r="F106" s="76">
        <v>25</v>
      </c>
      <c r="G106" s="76">
        <v>400</v>
      </c>
      <c r="H106" s="41">
        <v>200</v>
      </c>
    </row>
    <row r="107" spans="1:8" x14ac:dyDescent="0.25">
      <c r="A107" s="29" t="s">
        <v>137</v>
      </c>
      <c r="B107" s="29" t="s">
        <v>138</v>
      </c>
      <c r="C107" s="17">
        <v>59783</v>
      </c>
      <c r="D107" s="76">
        <v>42679.1</v>
      </c>
      <c r="E107" s="76">
        <v>70000</v>
      </c>
      <c r="F107" s="76">
        <v>87036.47</v>
      </c>
      <c r="G107" s="41">
        <v>89400</v>
      </c>
      <c r="H107" s="41">
        <v>64000</v>
      </c>
    </row>
    <row r="108" spans="1:8" x14ac:dyDescent="0.25">
      <c r="A108" s="29" t="s">
        <v>139</v>
      </c>
      <c r="B108" s="29" t="s">
        <v>140</v>
      </c>
      <c r="C108" s="17">
        <v>6127.6</v>
      </c>
      <c r="D108" s="76">
        <v>4437.2</v>
      </c>
      <c r="E108" s="76">
        <v>2737.87</v>
      </c>
      <c r="F108" s="76">
        <v>2737.87</v>
      </c>
      <c r="G108" s="76">
        <v>2737.87</v>
      </c>
      <c r="H108" s="41">
        <v>2500</v>
      </c>
    </row>
    <row r="109" spans="1:8" x14ac:dyDescent="0.25">
      <c r="A109" s="29" t="s">
        <v>141</v>
      </c>
      <c r="B109" s="29" t="s">
        <v>142</v>
      </c>
      <c r="C109" s="17">
        <v>9900</v>
      </c>
      <c r="D109" s="76">
        <v>9600</v>
      </c>
      <c r="E109" s="76">
        <v>11000</v>
      </c>
      <c r="F109" s="76">
        <v>11650</v>
      </c>
      <c r="G109" s="41">
        <v>11650</v>
      </c>
      <c r="H109" s="41">
        <v>9500</v>
      </c>
    </row>
    <row r="110" spans="1:8" x14ac:dyDescent="0.25">
      <c r="A110" s="29" t="s">
        <v>143</v>
      </c>
      <c r="B110" s="29" t="s">
        <v>144</v>
      </c>
      <c r="C110" s="17">
        <v>222.5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</row>
    <row r="111" spans="1:8" x14ac:dyDescent="0.25">
      <c r="A111" s="29" t="s">
        <v>145</v>
      </c>
      <c r="B111" s="29" t="s">
        <v>146</v>
      </c>
      <c r="C111" s="17">
        <v>25</v>
      </c>
      <c r="D111" s="76">
        <v>352</v>
      </c>
      <c r="E111" s="76">
        <v>500</v>
      </c>
      <c r="F111" s="76">
        <v>670</v>
      </c>
      <c r="G111" s="76">
        <v>670</v>
      </c>
      <c r="H111" s="41">
        <v>450</v>
      </c>
    </row>
    <row r="112" spans="1:8" x14ac:dyDescent="0.25">
      <c r="A112" s="29" t="s">
        <v>147</v>
      </c>
      <c r="B112" s="29" t="s">
        <v>148</v>
      </c>
      <c r="C112" s="17">
        <v>360</v>
      </c>
      <c r="D112" s="76">
        <v>350</v>
      </c>
      <c r="E112" s="76">
        <v>680</v>
      </c>
      <c r="F112" s="76">
        <v>700</v>
      </c>
      <c r="G112" s="76">
        <v>700</v>
      </c>
      <c r="H112" s="41">
        <v>350</v>
      </c>
    </row>
    <row r="113" spans="1:10" x14ac:dyDescent="0.25">
      <c r="A113" s="29" t="s">
        <v>149</v>
      </c>
      <c r="B113" s="18" t="s">
        <v>150</v>
      </c>
      <c r="C113" s="17">
        <v>50</v>
      </c>
      <c r="D113" s="76">
        <v>250</v>
      </c>
      <c r="E113" s="76">
        <v>250</v>
      </c>
      <c r="F113" s="76">
        <v>50</v>
      </c>
      <c r="G113" s="76">
        <v>50</v>
      </c>
      <c r="H113" s="41">
        <v>200</v>
      </c>
    </row>
    <row r="114" spans="1:10" x14ac:dyDescent="0.25">
      <c r="A114" s="29" t="s">
        <v>151</v>
      </c>
      <c r="B114" s="29" t="s">
        <v>152</v>
      </c>
      <c r="C114" s="17">
        <v>555</v>
      </c>
      <c r="D114" s="76">
        <v>560</v>
      </c>
      <c r="E114" s="76">
        <v>840</v>
      </c>
      <c r="F114" s="76">
        <v>1015</v>
      </c>
      <c r="G114" s="76">
        <v>1015</v>
      </c>
      <c r="H114" s="41">
        <v>650</v>
      </c>
    </row>
    <row r="115" spans="1:10" ht="15.75" thickBot="1" x14ac:dyDescent="0.3">
      <c r="A115" s="29" t="s">
        <v>153</v>
      </c>
      <c r="B115" s="29" t="s">
        <v>59</v>
      </c>
      <c r="C115" s="19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</row>
    <row r="116" spans="1:10" x14ac:dyDescent="0.25">
      <c r="A116" s="14" t="s">
        <v>154</v>
      </c>
      <c r="B116" s="14"/>
      <c r="C116" s="20">
        <f t="shared" ref="C116:H116" si="15">SUM(C104:C115)</f>
        <v>82252.850000000006</v>
      </c>
      <c r="D116" s="21">
        <f t="shared" si="15"/>
        <v>61031.299999999996</v>
      </c>
      <c r="E116" s="21">
        <f t="shared" si="15"/>
        <v>91807.87</v>
      </c>
      <c r="F116" s="21">
        <f t="shared" si="15"/>
        <v>109983.59</v>
      </c>
      <c r="G116" s="21">
        <f t="shared" si="15"/>
        <v>112822.87</v>
      </c>
      <c r="H116" s="21">
        <f t="shared" si="15"/>
        <v>82650</v>
      </c>
    </row>
    <row r="117" spans="1:10" x14ac:dyDescent="0.25">
      <c r="A117" s="34"/>
      <c r="B117" s="34"/>
      <c r="C117" s="34"/>
      <c r="D117" s="37"/>
      <c r="E117" s="37"/>
      <c r="F117" s="37"/>
      <c r="G117" s="37"/>
      <c r="H117" s="37"/>
    </row>
    <row r="118" spans="1:10" x14ac:dyDescent="0.25">
      <c r="A118" s="22" t="s">
        <v>155</v>
      </c>
      <c r="B118" s="22"/>
      <c r="C118" s="13">
        <f>C56+C87+C91+C101+C116</f>
        <v>2496547.7500000005</v>
      </c>
      <c r="D118" s="23">
        <f>D56+D87+D91+D101+D116</f>
        <v>2620329.2599999998</v>
      </c>
      <c r="E118" s="23">
        <f>E56+E87+E91+E101+E116</f>
        <v>2934664.92</v>
      </c>
      <c r="F118" s="23">
        <f>F56+F87+F91+F101+F116</f>
        <v>2472824.7300000004</v>
      </c>
      <c r="G118" s="23">
        <f>G56+G87+G91+G101+G116</f>
        <v>2883215.3</v>
      </c>
      <c r="H118" s="23">
        <f>H56+H87+H91+H101+H116</f>
        <v>2984642.1000000006</v>
      </c>
      <c r="J118" s="99">
        <f>(H118-E118)/E118</f>
        <v>1.702994425680484E-2</v>
      </c>
    </row>
    <row r="119" spans="1:10" x14ac:dyDescent="0.25">
      <c r="A119" s="27" t="s">
        <v>156</v>
      </c>
      <c r="B119" s="27"/>
      <c r="C119" s="5"/>
      <c r="D119" s="6"/>
      <c r="E119" s="6"/>
      <c r="F119" s="6"/>
      <c r="G119" s="6"/>
      <c r="H119" s="6"/>
    </row>
    <row r="120" spans="1:10" x14ac:dyDescent="0.25">
      <c r="A120" s="111" t="s">
        <v>919</v>
      </c>
      <c r="B120" s="112"/>
      <c r="C120" s="36"/>
      <c r="D120" s="37"/>
      <c r="E120" s="37"/>
      <c r="F120" s="37"/>
      <c r="G120" s="37"/>
      <c r="H120" s="37"/>
    </row>
    <row r="121" spans="1:10" x14ac:dyDescent="0.25">
      <c r="A121" s="34" t="s">
        <v>157</v>
      </c>
      <c r="B121" s="34" t="s">
        <v>158</v>
      </c>
      <c r="C121" s="40">
        <v>274319.53999999998</v>
      </c>
      <c r="D121" s="41">
        <v>281833.71000000002</v>
      </c>
      <c r="E121" s="41">
        <v>277384.56</v>
      </c>
      <c r="F121" s="41">
        <v>263813.57</v>
      </c>
      <c r="G121" s="41">
        <v>277384.56</v>
      </c>
      <c r="H121" s="41">
        <v>267215.87</v>
      </c>
    </row>
    <row r="122" spans="1:10" x14ac:dyDescent="0.25">
      <c r="A122" s="34" t="s">
        <v>159</v>
      </c>
      <c r="B122" s="34" t="s">
        <v>160</v>
      </c>
      <c r="C122" s="40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</row>
    <row r="123" spans="1:10" x14ac:dyDescent="0.25">
      <c r="A123" s="34" t="s">
        <v>161</v>
      </c>
      <c r="B123" s="34" t="s">
        <v>162</v>
      </c>
      <c r="C123" s="40">
        <v>25000</v>
      </c>
      <c r="D123" s="41">
        <v>24250</v>
      </c>
      <c r="E123" s="41">
        <v>24750</v>
      </c>
      <c r="F123" s="41">
        <v>22750</v>
      </c>
      <c r="G123" s="41">
        <v>24750</v>
      </c>
      <c r="H123" s="41">
        <v>24000</v>
      </c>
    </row>
    <row r="124" spans="1:10" x14ac:dyDescent="0.25">
      <c r="A124" s="34" t="s">
        <v>163</v>
      </c>
      <c r="B124" s="34" t="s">
        <v>164</v>
      </c>
      <c r="C124" s="40">
        <v>21057.55</v>
      </c>
      <c r="D124" s="41">
        <v>22458.78</v>
      </c>
      <c r="E124" s="41">
        <v>22190.764800000001</v>
      </c>
      <c r="F124" s="41">
        <v>21052.899999999998</v>
      </c>
      <c r="G124" s="41">
        <v>22190.764800000001</v>
      </c>
      <c r="H124" s="41">
        <f>H121*0.08</f>
        <v>21377.2696</v>
      </c>
    </row>
    <row r="125" spans="1:10" x14ac:dyDescent="0.25">
      <c r="A125" s="34" t="s">
        <v>165</v>
      </c>
      <c r="B125" s="34" t="s">
        <v>166</v>
      </c>
      <c r="C125" s="40">
        <v>506.89</v>
      </c>
      <c r="D125" s="41">
        <v>485.76000000000005</v>
      </c>
      <c r="E125" s="41">
        <v>486</v>
      </c>
      <c r="F125" s="41">
        <v>400.46000000000004</v>
      </c>
      <c r="G125" s="41">
        <v>420</v>
      </c>
      <c r="H125" s="41">
        <v>420</v>
      </c>
    </row>
    <row r="126" spans="1:10" x14ac:dyDescent="0.25">
      <c r="A126" s="34" t="s">
        <v>167</v>
      </c>
      <c r="B126" s="34" t="s">
        <v>168</v>
      </c>
      <c r="C126" s="40">
        <v>33112.869999999995</v>
      </c>
      <c r="D126" s="41">
        <v>34819.1</v>
      </c>
      <c r="E126" s="41">
        <v>37130</v>
      </c>
      <c r="F126" s="41">
        <v>30623.790000000005</v>
      </c>
      <c r="G126" s="41">
        <v>33091</v>
      </c>
      <c r="H126" s="41">
        <v>37130.400000000001</v>
      </c>
    </row>
    <row r="127" spans="1:10" x14ac:dyDescent="0.25">
      <c r="A127" s="88" t="s">
        <v>916</v>
      </c>
      <c r="B127" s="88" t="s">
        <v>917</v>
      </c>
      <c r="C127" s="40">
        <v>0</v>
      </c>
      <c r="D127" s="41">
        <v>0</v>
      </c>
      <c r="E127" s="41">
        <v>0</v>
      </c>
      <c r="F127" s="41">
        <v>25000</v>
      </c>
      <c r="G127" s="41">
        <v>25000</v>
      </c>
      <c r="H127" s="41">
        <v>0</v>
      </c>
    </row>
    <row r="128" spans="1:10" x14ac:dyDescent="0.25">
      <c r="A128" s="34" t="s">
        <v>169</v>
      </c>
      <c r="B128" s="34" t="s">
        <v>170</v>
      </c>
      <c r="C128" s="40">
        <v>26360.549999999996</v>
      </c>
      <c r="D128" s="41">
        <v>26868.539999999997</v>
      </c>
      <c r="E128" s="41">
        <v>29674</v>
      </c>
      <c r="F128" s="41">
        <v>25985.54</v>
      </c>
      <c r="G128" s="41">
        <v>29674</v>
      </c>
      <c r="H128" s="41">
        <v>40333.43</v>
      </c>
    </row>
    <row r="129" spans="1:8" x14ac:dyDescent="0.25">
      <c r="A129" s="34" t="s">
        <v>171</v>
      </c>
      <c r="B129" s="34" t="s">
        <v>172</v>
      </c>
      <c r="C129" s="40">
        <v>50400</v>
      </c>
      <c r="D129" s="41">
        <v>50400</v>
      </c>
      <c r="E129" s="41">
        <v>50400</v>
      </c>
      <c r="F129" s="41">
        <v>46200</v>
      </c>
      <c r="G129" s="41">
        <v>50400</v>
      </c>
      <c r="H129" s="41">
        <v>50400</v>
      </c>
    </row>
    <row r="130" spans="1:8" x14ac:dyDescent="0.25">
      <c r="A130" s="34" t="s">
        <v>173</v>
      </c>
      <c r="B130" s="34" t="s">
        <v>174</v>
      </c>
      <c r="C130" s="40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</row>
    <row r="131" spans="1:8" x14ac:dyDescent="0.25">
      <c r="A131" s="34" t="s">
        <v>175</v>
      </c>
      <c r="B131" s="34" t="s">
        <v>176</v>
      </c>
      <c r="C131" s="40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</row>
    <row r="132" spans="1:8" x14ac:dyDescent="0.25">
      <c r="A132" s="34" t="s">
        <v>177</v>
      </c>
      <c r="B132" s="34" t="s">
        <v>178</v>
      </c>
      <c r="C132" s="40">
        <v>9785</v>
      </c>
      <c r="D132" s="41">
        <v>10080</v>
      </c>
      <c r="E132" s="41">
        <v>10380</v>
      </c>
      <c r="F132" s="41">
        <v>10380</v>
      </c>
      <c r="G132" s="41">
        <v>10380</v>
      </c>
      <c r="H132" s="41">
        <v>10900</v>
      </c>
    </row>
    <row r="133" spans="1:8" x14ac:dyDescent="0.25">
      <c r="A133" s="34" t="s">
        <v>179</v>
      </c>
      <c r="B133" s="34" t="s">
        <v>180</v>
      </c>
      <c r="C133" s="40">
        <v>6250</v>
      </c>
      <c r="D133" s="41">
        <v>2000</v>
      </c>
      <c r="E133" s="41">
        <v>2000</v>
      </c>
      <c r="F133" s="41">
        <v>0</v>
      </c>
      <c r="G133" s="41">
        <v>2000</v>
      </c>
      <c r="H133" s="41">
        <v>2000</v>
      </c>
    </row>
    <row r="134" spans="1:8" x14ac:dyDescent="0.25">
      <c r="A134" s="50" t="s">
        <v>181</v>
      </c>
      <c r="B134" s="50" t="s">
        <v>182</v>
      </c>
      <c r="C134" s="40">
        <v>0</v>
      </c>
      <c r="D134" s="41">
        <v>11588.17</v>
      </c>
      <c r="E134" s="41">
        <v>15000</v>
      </c>
      <c r="F134" s="41">
        <v>13075</v>
      </c>
      <c r="G134" s="41">
        <v>13075</v>
      </c>
      <c r="H134" s="41">
        <v>1000</v>
      </c>
    </row>
    <row r="135" spans="1:8" x14ac:dyDescent="0.25">
      <c r="A135" s="34" t="s">
        <v>183</v>
      </c>
      <c r="B135" s="34" t="s">
        <v>184</v>
      </c>
      <c r="C135" s="40">
        <v>6283.8700000000008</v>
      </c>
      <c r="D135" s="41">
        <v>6919.63</v>
      </c>
      <c r="E135" s="41">
        <v>8793</v>
      </c>
      <c r="F135" s="41">
        <v>8793</v>
      </c>
      <c r="G135" s="41">
        <v>8793</v>
      </c>
      <c r="H135" s="41">
        <v>13865</v>
      </c>
    </row>
    <row r="136" spans="1:8" x14ac:dyDescent="0.25">
      <c r="A136" s="34" t="s">
        <v>185</v>
      </c>
      <c r="B136" s="34" t="s">
        <v>186</v>
      </c>
      <c r="C136" s="40">
        <v>20820.22</v>
      </c>
      <c r="D136" s="41">
        <v>22431.62</v>
      </c>
      <c r="E136" s="41">
        <v>24620</v>
      </c>
      <c r="F136" s="41">
        <v>0</v>
      </c>
      <c r="G136" s="41">
        <v>26830.84</v>
      </c>
      <c r="H136" s="41">
        <f>G136*1.05</f>
        <v>28172.382000000001</v>
      </c>
    </row>
    <row r="137" spans="1:8" x14ac:dyDescent="0.25">
      <c r="A137" s="34" t="s">
        <v>187</v>
      </c>
      <c r="B137" s="34" t="s">
        <v>188</v>
      </c>
      <c r="C137" s="40">
        <v>0</v>
      </c>
      <c r="D137" s="41">
        <v>0</v>
      </c>
      <c r="E137" s="41">
        <v>0</v>
      </c>
      <c r="F137" s="41">
        <v>0</v>
      </c>
      <c r="G137" s="41">
        <v>10000</v>
      </c>
      <c r="H137" s="41">
        <v>30000</v>
      </c>
    </row>
    <row r="138" spans="1:8" x14ac:dyDescent="0.25">
      <c r="A138" s="34" t="s">
        <v>189</v>
      </c>
      <c r="B138" s="34" t="s">
        <v>190</v>
      </c>
      <c r="C138" s="40">
        <v>2250.46</v>
      </c>
      <c r="D138" s="41">
        <v>3428.51</v>
      </c>
      <c r="E138" s="41">
        <v>2400</v>
      </c>
      <c r="F138" s="41">
        <v>1706.4099999999999</v>
      </c>
      <c r="G138" s="41">
        <v>2400</v>
      </c>
      <c r="H138" s="41">
        <v>2000</v>
      </c>
    </row>
    <row r="139" spans="1:8" x14ac:dyDescent="0.25">
      <c r="A139" s="34" t="s">
        <v>191</v>
      </c>
      <c r="B139" s="34" t="s">
        <v>192</v>
      </c>
      <c r="C139" s="40">
        <v>8495.9000000000015</v>
      </c>
      <c r="D139" s="41">
        <v>8568.02</v>
      </c>
      <c r="E139" s="41">
        <v>10900</v>
      </c>
      <c r="F139" s="41">
        <v>8458.3100000000013</v>
      </c>
      <c r="G139" s="41">
        <v>9500</v>
      </c>
      <c r="H139" s="41">
        <v>9500</v>
      </c>
    </row>
    <row r="140" spans="1:8" x14ac:dyDescent="0.25">
      <c r="A140" s="34" t="s">
        <v>193</v>
      </c>
      <c r="B140" s="34" t="s">
        <v>194</v>
      </c>
      <c r="C140" s="40">
        <v>10542.27</v>
      </c>
      <c r="D140" s="41">
        <v>8938.4599999999991</v>
      </c>
      <c r="E140" s="41">
        <v>10000</v>
      </c>
      <c r="F140" s="41">
        <v>5906.54</v>
      </c>
      <c r="G140" s="41">
        <v>9600</v>
      </c>
      <c r="H140" s="41">
        <v>9845</v>
      </c>
    </row>
    <row r="141" spans="1:8" x14ac:dyDescent="0.25">
      <c r="A141" s="34" t="s">
        <v>195</v>
      </c>
      <c r="B141" s="34" t="s">
        <v>196</v>
      </c>
      <c r="C141" s="40">
        <v>1464.09</v>
      </c>
      <c r="D141" s="41">
        <v>2524.9699999999998</v>
      </c>
      <c r="E141" s="41">
        <v>3500</v>
      </c>
      <c r="F141" s="41">
        <v>2429.58</v>
      </c>
      <c r="G141" s="41">
        <v>2500</v>
      </c>
      <c r="H141" s="41">
        <v>2500</v>
      </c>
    </row>
    <row r="142" spans="1:8" x14ac:dyDescent="0.25">
      <c r="A142" s="34" t="s">
        <v>197</v>
      </c>
      <c r="B142" s="34" t="s">
        <v>198</v>
      </c>
      <c r="C142" s="40">
        <v>995</v>
      </c>
      <c r="D142" s="41">
        <v>2995</v>
      </c>
      <c r="E142" s="41">
        <v>4500</v>
      </c>
      <c r="F142" s="41">
        <v>1895</v>
      </c>
      <c r="G142" s="41">
        <v>2000</v>
      </c>
      <c r="H142" s="41">
        <v>3000</v>
      </c>
    </row>
    <row r="143" spans="1:8" x14ac:dyDescent="0.25">
      <c r="A143" s="34" t="s">
        <v>199</v>
      </c>
      <c r="B143" s="34" t="s">
        <v>200</v>
      </c>
      <c r="C143" s="40">
        <v>114.37</v>
      </c>
      <c r="D143" s="41">
        <v>42.86</v>
      </c>
      <c r="E143" s="41">
        <v>250</v>
      </c>
      <c r="F143" s="41">
        <v>89.85</v>
      </c>
      <c r="G143" s="41">
        <v>100</v>
      </c>
      <c r="H143" s="41">
        <v>250</v>
      </c>
    </row>
    <row r="144" spans="1:8" x14ac:dyDescent="0.25">
      <c r="A144" s="42" t="s">
        <v>201</v>
      </c>
      <c r="B144" s="42" t="s">
        <v>202</v>
      </c>
      <c r="C144" s="40">
        <v>173.4</v>
      </c>
      <c r="D144" s="41">
        <v>90</v>
      </c>
      <c r="E144" s="41">
        <v>650</v>
      </c>
      <c r="F144" s="41">
        <v>546.84</v>
      </c>
      <c r="G144" s="41">
        <v>650</v>
      </c>
      <c r="H144" s="41">
        <v>650</v>
      </c>
    </row>
    <row r="145" spans="1:8" x14ac:dyDescent="0.25">
      <c r="A145" s="34" t="s">
        <v>203</v>
      </c>
      <c r="B145" s="34" t="s">
        <v>204</v>
      </c>
      <c r="C145" s="40">
        <v>3120</v>
      </c>
      <c r="D145" s="41">
        <v>3575</v>
      </c>
      <c r="E145" s="41">
        <v>3380</v>
      </c>
      <c r="F145" s="41">
        <v>3120</v>
      </c>
      <c r="G145" s="41">
        <v>3380</v>
      </c>
      <c r="H145" s="41">
        <v>3380</v>
      </c>
    </row>
    <row r="146" spans="1:8" x14ac:dyDescent="0.25">
      <c r="A146" s="34" t="s">
        <v>205</v>
      </c>
      <c r="B146" s="34" t="s">
        <v>206</v>
      </c>
      <c r="C146" s="40">
        <v>1566.3600000000001</v>
      </c>
      <c r="D146" s="41">
        <v>810</v>
      </c>
      <c r="E146" s="41">
        <v>1400</v>
      </c>
      <c r="F146" s="41">
        <v>947.25</v>
      </c>
      <c r="G146" s="41">
        <v>1300</v>
      </c>
      <c r="H146" s="41">
        <v>1250</v>
      </c>
    </row>
    <row r="147" spans="1:8" x14ac:dyDescent="0.25">
      <c r="A147" s="34" t="s">
        <v>207</v>
      </c>
      <c r="B147" s="34" t="s">
        <v>208</v>
      </c>
      <c r="C147" s="40">
        <v>953.54</v>
      </c>
      <c r="D147" s="41">
        <v>199.98</v>
      </c>
      <c r="E147" s="41">
        <v>2000</v>
      </c>
      <c r="F147" s="41">
        <v>1836.2400000000002</v>
      </c>
      <c r="G147" s="41">
        <v>2000</v>
      </c>
      <c r="H147" s="41">
        <v>2000</v>
      </c>
    </row>
    <row r="148" spans="1:8" x14ac:dyDescent="0.25">
      <c r="A148" s="34" t="s">
        <v>209</v>
      </c>
      <c r="B148" s="34" t="s">
        <v>210</v>
      </c>
      <c r="C148" s="40">
        <v>26887.89</v>
      </c>
      <c r="D148" s="41">
        <v>26441.75</v>
      </c>
      <c r="E148" s="41">
        <v>43000</v>
      </c>
      <c r="F148" s="41">
        <v>41824.18</v>
      </c>
      <c r="G148" s="41">
        <v>41824.18</v>
      </c>
      <c r="H148" s="41">
        <v>42000</v>
      </c>
    </row>
    <row r="149" spans="1:8" x14ac:dyDescent="0.25">
      <c r="A149" s="34" t="s">
        <v>211</v>
      </c>
      <c r="B149" s="34" t="s">
        <v>212</v>
      </c>
      <c r="C149" s="40">
        <v>1940</v>
      </c>
      <c r="D149" s="41">
        <v>3132.95</v>
      </c>
      <c r="E149" s="41">
        <v>2500</v>
      </c>
      <c r="F149" s="41">
        <v>2161.4499999999998</v>
      </c>
      <c r="G149" s="41">
        <v>2500</v>
      </c>
      <c r="H149" s="41">
        <v>2550</v>
      </c>
    </row>
    <row r="150" spans="1:8" x14ac:dyDescent="0.25">
      <c r="A150" s="34" t="s">
        <v>213</v>
      </c>
      <c r="B150" s="34" t="s">
        <v>214</v>
      </c>
      <c r="C150" s="40">
        <v>783.17000000000007</v>
      </c>
      <c r="D150" s="41">
        <v>364.99</v>
      </c>
      <c r="E150" s="41">
        <v>3000</v>
      </c>
      <c r="F150" s="41">
        <v>166</v>
      </c>
      <c r="G150" s="41">
        <v>1000</v>
      </c>
      <c r="H150" s="41">
        <v>1000</v>
      </c>
    </row>
    <row r="151" spans="1:8" x14ac:dyDescent="0.25">
      <c r="A151" s="34" t="s">
        <v>215</v>
      </c>
      <c r="B151" s="34" t="s">
        <v>216</v>
      </c>
      <c r="C151" s="40">
        <v>2498.13</v>
      </c>
      <c r="D151" s="41">
        <v>1634.45</v>
      </c>
      <c r="E151" s="41">
        <v>3000</v>
      </c>
      <c r="F151" s="41">
        <v>1028</v>
      </c>
      <c r="G151" s="41">
        <v>1100</v>
      </c>
      <c r="H151" s="41">
        <v>1800</v>
      </c>
    </row>
    <row r="152" spans="1:8" x14ac:dyDescent="0.25">
      <c r="A152" s="34" t="s">
        <v>217</v>
      </c>
      <c r="B152" s="34" t="s">
        <v>218</v>
      </c>
      <c r="C152" s="40">
        <v>3123.1800000000003</v>
      </c>
      <c r="D152" s="41">
        <v>3579.1000000000004</v>
      </c>
      <c r="E152" s="41">
        <v>3600</v>
      </c>
      <c r="F152" s="41">
        <v>2160</v>
      </c>
      <c r="G152" s="41">
        <v>3600</v>
      </c>
      <c r="H152" s="41">
        <v>3600</v>
      </c>
    </row>
    <row r="153" spans="1:8" x14ac:dyDescent="0.25">
      <c r="A153" s="34" t="s">
        <v>219</v>
      </c>
      <c r="B153" s="34" t="s">
        <v>220</v>
      </c>
      <c r="C153" s="40">
        <v>0</v>
      </c>
      <c r="D153" s="41">
        <v>20</v>
      </c>
      <c r="E153" s="41">
        <v>600</v>
      </c>
      <c r="F153" s="41">
        <v>60</v>
      </c>
      <c r="G153" s="41">
        <v>120</v>
      </c>
      <c r="H153" s="41">
        <v>240</v>
      </c>
    </row>
    <row r="154" spans="1:8" x14ac:dyDescent="0.25">
      <c r="A154" s="34" t="s">
        <v>221</v>
      </c>
      <c r="B154" s="34" t="s">
        <v>222</v>
      </c>
      <c r="C154" s="40">
        <v>1900</v>
      </c>
      <c r="D154" s="41">
        <v>2019.38</v>
      </c>
      <c r="E154" s="41">
        <v>2075</v>
      </c>
      <c r="F154" s="41">
        <v>2075</v>
      </c>
      <c r="G154" s="41">
        <v>2075</v>
      </c>
      <c r="H154" s="41">
        <v>2200</v>
      </c>
    </row>
    <row r="155" spans="1:8" x14ac:dyDescent="0.25">
      <c r="A155" s="34" t="s">
        <v>223</v>
      </c>
      <c r="B155" s="34" t="s">
        <v>224</v>
      </c>
      <c r="C155" s="40">
        <v>105408.95999999999</v>
      </c>
      <c r="D155" s="41">
        <v>110000</v>
      </c>
      <c r="E155" s="41">
        <v>75600</v>
      </c>
      <c r="F155" s="41">
        <v>65545.279999999999</v>
      </c>
      <c r="G155" s="41">
        <v>65546</v>
      </c>
      <c r="H155" s="41">
        <v>0</v>
      </c>
    </row>
    <row r="156" spans="1:8" x14ac:dyDescent="0.25">
      <c r="A156" s="34" t="s">
        <v>225</v>
      </c>
      <c r="B156" s="34" t="s">
        <v>226</v>
      </c>
      <c r="C156" s="40">
        <v>10445.400000000001</v>
      </c>
      <c r="D156" s="41">
        <v>10441.609999999999</v>
      </c>
      <c r="E156" s="41">
        <v>11500</v>
      </c>
      <c r="F156" s="41">
        <v>11690.380000000001</v>
      </c>
      <c r="G156" s="41">
        <v>12200</v>
      </c>
      <c r="H156" s="41">
        <v>12200</v>
      </c>
    </row>
    <row r="157" spans="1:8" x14ac:dyDescent="0.25">
      <c r="A157" s="34" t="s">
        <v>227</v>
      </c>
      <c r="B157" s="34" t="s">
        <v>228</v>
      </c>
      <c r="C157" s="40">
        <v>3571.95</v>
      </c>
      <c r="D157" s="41">
        <v>3054.72</v>
      </c>
      <c r="E157" s="41">
        <v>3000</v>
      </c>
      <c r="F157" s="41">
        <v>2080.5100000000002</v>
      </c>
      <c r="G157" s="41">
        <v>2500</v>
      </c>
      <c r="H157" s="41">
        <v>3000</v>
      </c>
    </row>
    <row r="158" spans="1:8" x14ac:dyDescent="0.25">
      <c r="A158" s="34" t="s">
        <v>229</v>
      </c>
      <c r="B158" s="34" t="s">
        <v>230</v>
      </c>
      <c r="C158" s="40">
        <v>0</v>
      </c>
      <c r="D158" s="41">
        <v>0</v>
      </c>
      <c r="E158" s="41">
        <v>140</v>
      </c>
      <c r="F158" s="41">
        <v>565</v>
      </c>
      <c r="G158" s="41">
        <v>620</v>
      </c>
      <c r="H158" s="41">
        <v>500</v>
      </c>
    </row>
    <row r="159" spans="1:8" x14ac:dyDescent="0.25">
      <c r="A159" s="34" t="s">
        <v>231</v>
      </c>
      <c r="B159" s="34" t="s">
        <v>232</v>
      </c>
      <c r="C159" s="40">
        <v>6615</v>
      </c>
      <c r="D159" s="41">
        <v>15435</v>
      </c>
      <c r="E159" s="41">
        <v>700</v>
      </c>
      <c r="F159" s="41">
        <v>690.45</v>
      </c>
      <c r="G159" s="41">
        <v>700</v>
      </c>
      <c r="H159" s="41">
        <v>500</v>
      </c>
    </row>
    <row r="160" spans="1:8" x14ac:dyDescent="0.25">
      <c r="A160" s="34" t="s">
        <v>233</v>
      </c>
      <c r="B160" s="34" t="s">
        <v>234</v>
      </c>
      <c r="C160" s="40">
        <v>125</v>
      </c>
      <c r="D160" s="41">
        <v>0</v>
      </c>
      <c r="E160" s="41">
        <v>500</v>
      </c>
      <c r="F160" s="41">
        <v>335</v>
      </c>
      <c r="G160" s="41">
        <v>500</v>
      </c>
      <c r="H160" s="41">
        <v>500</v>
      </c>
    </row>
    <row r="161" spans="1:8" x14ac:dyDescent="0.25">
      <c r="A161" s="34" t="s">
        <v>235</v>
      </c>
      <c r="B161" s="34" t="s">
        <v>236</v>
      </c>
      <c r="C161" s="40">
        <v>8733.239999999998</v>
      </c>
      <c r="D161" s="41">
        <v>8688.0299999999988</v>
      </c>
      <c r="E161" s="41">
        <v>9000</v>
      </c>
      <c r="F161" s="41">
        <v>8058.7899999999991</v>
      </c>
      <c r="G161" s="41">
        <v>9000</v>
      </c>
      <c r="H161" s="41">
        <v>9000</v>
      </c>
    </row>
    <row r="162" spans="1:8" x14ac:dyDescent="0.25">
      <c r="A162" s="34" t="s">
        <v>237</v>
      </c>
      <c r="B162" s="34" t="s">
        <v>238</v>
      </c>
      <c r="C162" s="40">
        <v>2648.6400000000003</v>
      </c>
      <c r="D162" s="41">
        <v>2605.0500000000002</v>
      </c>
      <c r="E162" s="41">
        <v>2900</v>
      </c>
      <c r="F162" s="41">
        <v>2497.9699999999998</v>
      </c>
      <c r="G162" s="41">
        <v>2735</v>
      </c>
      <c r="H162" s="41">
        <v>2750</v>
      </c>
    </row>
    <row r="163" spans="1:8" x14ac:dyDescent="0.25">
      <c r="A163" s="34" t="s">
        <v>239</v>
      </c>
      <c r="B163" s="34" t="s">
        <v>240</v>
      </c>
      <c r="C163" s="40">
        <v>143.47</v>
      </c>
      <c r="D163" s="41">
        <v>141.63</v>
      </c>
      <c r="E163" s="41">
        <v>250</v>
      </c>
      <c r="F163" s="41">
        <v>209.01</v>
      </c>
      <c r="G163" s="41">
        <v>250</v>
      </c>
      <c r="H163" s="41">
        <v>250</v>
      </c>
    </row>
    <row r="164" spans="1:8" x14ac:dyDescent="0.25">
      <c r="A164" s="34" t="s">
        <v>241</v>
      </c>
      <c r="B164" s="34" t="s">
        <v>242</v>
      </c>
      <c r="C164" s="40">
        <v>70.430000000000007</v>
      </c>
      <c r="D164" s="41">
        <v>44.83</v>
      </c>
      <c r="E164" s="41">
        <v>200</v>
      </c>
      <c r="F164" s="41">
        <v>38.700000000000003</v>
      </c>
      <c r="G164" s="41">
        <v>200</v>
      </c>
      <c r="H164" s="41">
        <v>500</v>
      </c>
    </row>
    <row r="165" spans="1:8" x14ac:dyDescent="0.25">
      <c r="A165" s="34" t="s">
        <v>243</v>
      </c>
      <c r="B165" s="34" t="s">
        <v>244</v>
      </c>
      <c r="C165" s="40">
        <v>3490.88</v>
      </c>
      <c r="D165" s="41">
        <v>3630.72</v>
      </c>
      <c r="E165" s="41">
        <v>3650</v>
      </c>
      <c r="F165" s="41">
        <v>3328.16</v>
      </c>
      <c r="G165" s="41">
        <v>3650</v>
      </c>
      <c r="H165" s="41">
        <v>3650</v>
      </c>
    </row>
    <row r="166" spans="1:8" x14ac:dyDescent="0.25">
      <c r="A166" s="34" t="s">
        <v>245</v>
      </c>
      <c r="B166" s="34" t="s">
        <v>246</v>
      </c>
      <c r="C166" s="40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</row>
    <row r="167" spans="1:8" x14ac:dyDescent="0.25">
      <c r="A167" s="34" t="s">
        <v>247</v>
      </c>
      <c r="B167" s="34" t="s">
        <v>248</v>
      </c>
      <c r="C167" s="40">
        <v>2508</v>
      </c>
      <c r="D167" s="41">
        <v>1652</v>
      </c>
      <c r="E167" s="41">
        <v>2500</v>
      </c>
      <c r="F167" s="41">
        <v>530</v>
      </c>
      <c r="G167" s="41">
        <v>2500</v>
      </c>
      <c r="H167" s="41">
        <v>2500</v>
      </c>
    </row>
    <row r="168" spans="1:8" x14ac:dyDescent="0.25">
      <c r="A168" s="34" t="s">
        <v>249</v>
      </c>
      <c r="B168" s="34" t="s">
        <v>250</v>
      </c>
      <c r="C168" s="40">
        <v>382.95</v>
      </c>
      <c r="D168" s="41">
        <v>2094.73</v>
      </c>
      <c r="E168" s="41">
        <v>3700</v>
      </c>
      <c r="F168" s="41">
        <v>1642.0600000000002</v>
      </c>
      <c r="G168" s="41">
        <v>2500</v>
      </c>
      <c r="H168" s="41">
        <v>2500</v>
      </c>
    </row>
    <row r="169" spans="1:8" x14ac:dyDescent="0.25">
      <c r="A169" s="34" t="s">
        <v>251</v>
      </c>
      <c r="B169" s="34" t="s">
        <v>252</v>
      </c>
      <c r="C169" s="40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</row>
    <row r="170" spans="1:8" x14ac:dyDescent="0.25">
      <c r="A170" s="34" t="s">
        <v>253</v>
      </c>
      <c r="B170" s="34" t="s">
        <v>254</v>
      </c>
      <c r="C170" s="40">
        <v>19965</v>
      </c>
      <c r="D170" s="41">
        <v>25825.5</v>
      </c>
      <c r="E170" s="41">
        <v>37282</v>
      </c>
      <c r="F170" s="41">
        <v>36884</v>
      </c>
      <c r="G170" s="41">
        <v>36884</v>
      </c>
      <c r="H170" s="41">
        <v>36884</v>
      </c>
    </row>
    <row r="171" spans="1:8" x14ac:dyDescent="0.25">
      <c r="A171" s="34" t="s">
        <v>255</v>
      </c>
      <c r="B171" s="34" t="s">
        <v>61</v>
      </c>
      <c r="C171" s="40">
        <v>6925.7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</row>
    <row r="172" spans="1:8" x14ac:dyDescent="0.25">
      <c r="A172" s="34" t="s">
        <v>256</v>
      </c>
      <c r="B172" s="34" t="s">
        <v>257</v>
      </c>
      <c r="C172" s="40">
        <v>25000</v>
      </c>
      <c r="D172" s="41">
        <v>25000</v>
      </c>
      <c r="E172" s="41">
        <v>0</v>
      </c>
      <c r="F172" s="41">
        <v>0</v>
      </c>
      <c r="G172" s="41">
        <v>10000</v>
      </c>
      <c r="H172" s="41">
        <v>0</v>
      </c>
    </row>
    <row r="173" spans="1:8" x14ac:dyDescent="0.25">
      <c r="A173" s="34" t="s">
        <v>258</v>
      </c>
      <c r="B173" s="34" t="s">
        <v>259</v>
      </c>
      <c r="C173" s="40">
        <v>453864.25</v>
      </c>
      <c r="D173" s="41">
        <v>505390.25000000006</v>
      </c>
      <c r="E173" s="41">
        <v>524600.44727999996</v>
      </c>
      <c r="F173" s="41">
        <v>462408.20999999996</v>
      </c>
      <c r="G173" s="41">
        <f>G29*0.36</f>
        <v>538601.18039999995</v>
      </c>
      <c r="H173" s="41">
        <f>((H29-12000)*0.36)+6000+6000</f>
        <v>561560.19960000005</v>
      </c>
    </row>
    <row r="174" spans="1:8" x14ac:dyDescent="0.25">
      <c r="A174" s="34" t="s">
        <v>260</v>
      </c>
      <c r="B174" s="12" t="s">
        <v>43</v>
      </c>
      <c r="C174" s="40">
        <v>1513.8000000000002</v>
      </c>
      <c r="D174" s="41">
        <v>3336.0300000000007</v>
      </c>
      <c r="E174" s="41">
        <v>6525</v>
      </c>
      <c r="F174" s="41">
        <v>3756.58</v>
      </c>
      <c r="G174" s="41">
        <v>4515</v>
      </c>
      <c r="H174" s="41">
        <v>4775</v>
      </c>
    </row>
    <row r="175" spans="1:8" ht="15.75" thickBot="1" x14ac:dyDescent="0.3">
      <c r="A175" s="34" t="s">
        <v>261</v>
      </c>
      <c r="B175" s="12" t="s">
        <v>45</v>
      </c>
      <c r="C175" s="46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</row>
    <row r="176" spans="1:8" x14ac:dyDescent="0.25">
      <c r="A176" s="27" t="s">
        <v>262</v>
      </c>
      <c r="B176" s="27"/>
      <c r="C176" s="9">
        <f>SUM(C121:C175)</f>
        <v>1192116.9200000002</v>
      </c>
      <c r="D176" s="10">
        <f>SUM(D121:D175)</f>
        <v>1279840.8299999998</v>
      </c>
      <c r="E176" s="10">
        <f>SUM(E121:E175)</f>
        <v>1281610.77208</v>
      </c>
      <c r="F176" s="10">
        <f>SUM(F121:F175)</f>
        <v>1144745.01</v>
      </c>
      <c r="G176" s="10">
        <f>SUM(G121:G175)</f>
        <v>1312539.5252</v>
      </c>
      <c r="H176" s="10">
        <f>SUM(H121:H175)</f>
        <v>1255648.5512000001</v>
      </c>
    </row>
    <row r="177" spans="1:8" ht="9.9499999999999993" customHeight="1" x14ac:dyDescent="0.25">
      <c r="A177" s="27"/>
      <c r="B177" s="27"/>
      <c r="C177" s="5"/>
      <c r="D177" s="6"/>
      <c r="E177" s="6"/>
      <c r="F177" s="6"/>
      <c r="G177" s="6"/>
      <c r="H177" s="6"/>
    </row>
    <row r="178" spans="1:8" x14ac:dyDescent="0.25">
      <c r="A178" s="105" t="s">
        <v>920</v>
      </c>
      <c r="B178" s="106"/>
      <c r="C178" s="5"/>
      <c r="D178" s="6"/>
      <c r="E178" s="6"/>
      <c r="F178" s="6"/>
      <c r="G178" s="6"/>
      <c r="H178" s="6"/>
    </row>
    <row r="179" spans="1:8" x14ac:dyDescent="0.25">
      <c r="A179" s="34" t="s">
        <v>263</v>
      </c>
      <c r="B179" s="34" t="s">
        <v>158</v>
      </c>
      <c r="C179" s="51">
        <v>444222.56</v>
      </c>
      <c r="D179" s="7">
        <v>445678.81</v>
      </c>
      <c r="E179" s="7">
        <v>563400</v>
      </c>
      <c r="F179" s="7">
        <v>497632.74</v>
      </c>
      <c r="G179" s="7">
        <v>536586.96</v>
      </c>
      <c r="H179" s="7">
        <v>628624.41</v>
      </c>
    </row>
    <row r="180" spans="1:8" x14ac:dyDescent="0.25">
      <c r="A180" s="34" t="s">
        <v>264</v>
      </c>
      <c r="B180" s="34" t="s">
        <v>160</v>
      </c>
      <c r="C180" s="51">
        <v>9080.64</v>
      </c>
      <c r="D180" s="7">
        <v>1464.5</v>
      </c>
      <c r="E180" s="7">
        <v>12000</v>
      </c>
      <c r="F180" s="7">
        <v>1276</v>
      </c>
      <c r="G180" s="7">
        <v>1445</v>
      </c>
      <c r="H180" s="7">
        <v>10000</v>
      </c>
    </row>
    <row r="181" spans="1:8" x14ac:dyDescent="0.25">
      <c r="A181" s="34" t="s">
        <v>265</v>
      </c>
      <c r="B181" s="34" t="s">
        <v>266</v>
      </c>
      <c r="C181" s="51">
        <v>18199.309999999998</v>
      </c>
      <c r="D181" s="7">
        <v>12976.97</v>
      </c>
      <c r="E181" s="7">
        <v>27000</v>
      </c>
      <c r="F181" s="7">
        <v>28126.68</v>
      </c>
      <c r="G181" s="41">
        <v>29000</v>
      </c>
      <c r="H181" s="37">
        <v>30000</v>
      </c>
    </row>
    <row r="182" spans="1:8" x14ac:dyDescent="0.25">
      <c r="A182" s="34" t="s">
        <v>267</v>
      </c>
      <c r="B182" s="34" t="s">
        <v>164</v>
      </c>
      <c r="C182" s="51">
        <v>33467.840000000004</v>
      </c>
      <c r="D182" s="7">
        <v>32407.800000000003</v>
      </c>
      <c r="E182" s="7">
        <v>48192</v>
      </c>
      <c r="F182" s="7">
        <v>38214.639999999999</v>
      </c>
      <c r="G182" s="7">
        <f>(G179+G180+G181)*0.08</f>
        <v>45362.556799999998</v>
      </c>
      <c r="H182" s="7">
        <f>(H179+H180+H181)*0.08</f>
        <v>53489.952800000006</v>
      </c>
    </row>
    <row r="183" spans="1:8" x14ac:dyDescent="0.25">
      <c r="A183" s="34" t="s">
        <v>268</v>
      </c>
      <c r="B183" s="34" t="s">
        <v>166</v>
      </c>
      <c r="C183" s="51">
        <v>1085.5600000000002</v>
      </c>
      <c r="D183" s="7">
        <v>1026.4899999999998</v>
      </c>
      <c r="E183" s="7">
        <v>1500</v>
      </c>
      <c r="F183" s="7">
        <v>947.42</v>
      </c>
      <c r="G183" s="7">
        <v>1500</v>
      </c>
      <c r="H183" s="7">
        <v>1100</v>
      </c>
    </row>
    <row r="184" spans="1:8" x14ac:dyDescent="0.25">
      <c r="A184" s="34" t="s">
        <v>269</v>
      </c>
      <c r="B184" s="34" t="s">
        <v>168</v>
      </c>
      <c r="C184" s="51">
        <v>55065.9</v>
      </c>
      <c r="D184" s="7">
        <v>48400.609999999993</v>
      </c>
      <c r="E184" s="7">
        <v>67900</v>
      </c>
      <c r="F184" s="7">
        <v>42086.5</v>
      </c>
      <c r="G184" s="7">
        <v>47200</v>
      </c>
      <c r="H184" s="7">
        <v>80200</v>
      </c>
    </row>
    <row r="185" spans="1:8" x14ac:dyDescent="0.25">
      <c r="A185" s="34" t="s">
        <v>270</v>
      </c>
      <c r="B185" s="34" t="s">
        <v>170</v>
      </c>
      <c r="C185" s="51">
        <v>28436.900000000005</v>
      </c>
      <c r="D185" s="7">
        <v>21882.530000000002</v>
      </c>
      <c r="E185" s="7">
        <v>38700</v>
      </c>
      <c r="F185" s="7">
        <v>33797.15</v>
      </c>
      <c r="G185" s="7">
        <v>38700</v>
      </c>
      <c r="H185" s="7">
        <f>(H179+H181)*9.7%</f>
        <v>63886.567769999994</v>
      </c>
    </row>
    <row r="186" spans="1:8" x14ac:dyDescent="0.25">
      <c r="A186" s="34" t="s">
        <v>271</v>
      </c>
      <c r="B186" s="34" t="s">
        <v>272</v>
      </c>
      <c r="C186" s="51">
        <v>0</v>
      </c>
      <c r="D186" s="7">
        <v>0</v>
      </c>
      <c r="E186" s="7">
        <v>3000</v>
      </c>
      <c r="F186" s="7">
        <v>2394</v>
      </c>
      <c r="G186" s="7">
        <v>2750</v>
      </c>
      <c r="H186" s="7">
        <v>2850</v>
      </c>
    </row>
    <row r="187" spans="1:8" x14ac:dyDescent="0.25">
      <c r="A187" s="34" t="s">
        <v>273</v>
      </c>
      <c r="B187" s="34" t="s">
        <v>184</v>
      </c>
      <c r="C187" s="51">
        <v>17901.27</v>
      </c>
      <c r="D187" s="7">
        <v>18575.169999999998</v>
      </c>
      <c r="E187" s="7">
        <v>20731</v>
      </c>
      <c r="F187" s="7">
        <v>20731</v>
      </c>
      <c r="G187" s="7">
        <v>20731</v>
      </c>
      <c r="H187" s="41">
        <v>32765</v>
      </c>
    </row>
    <row r="188" spans="1:8" x14ac:dyDescent="0.25">
      <c r="A188" s="34" t="s">
        <v>274</v>
      </c>
      <c r="B188" s="34" t="s">
        <v>186</v>
      </c>
      <c r="C188" s="51">
        <v>36469.870000000003</v>
      </c>
      <c r="D188" s="7">
        <v>37406.35</v>
      </c>
      <c r="E188" s="7">
        <v>39150</v>
      </c>
      <c r="F188" s="7">
        <v>1336</v>
      </c>
      <c r="G188" s="7">
        <v>46021.64</v>
      </c>
      <c r="H188" s="7">
        <f>G188*1.05</f>
        <v>48322.722000000002</v>
      </c>
    </row>
    <row r="189" spans="1:8" x14ac:dyDescent="0.25">
      <c r="A189" s="34" t="s">
        <v>275</v>
      </c>
      <c r="B189" s="34" t="s">
        <v>276</v>
      </c>
      <c r="C189" s="51"/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x14ac:dyDescent="0.25">
      <c r="A190" s="42" t="s">
        <v>277</v>
      </c>
      <c r="B190" s="42" t="s">
        <v>278</v>
      </c>
      <c r="C190" s="51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x14ac:dyDescent="0.25">
      <c r="A191" s="34" t="s">
        <v>279</v>
      </c>
      <c r="B191" s="34" t="s">
        <v>190</v>
      </c>
      <c r="C191" s="51">
        <v>283.54000000000002</v>
      </c>
      <c r="D191" s="7">
        <v>203.31000000000003</v>
      </c>
      <c r="E191" s="7">
        <v>300</v>
      </c>
      <c r="F191" s="7">
        <v>166.82</v>
      </c>
      <c r="G191" s="7">
        <v>300</v>
      </c>
      <c r="H191" s="41">
        <v>400</v>
      </c>
    </row>
    <row r="192" spans="1:8" x14ac:dyDescent="0.25">
      <c r="A192" s="34" t="s">
        <v>280</v>
      </c>
      <c r="B192" s="34" t="s">
        <v>281</v>
      </c>
      <c r="C192" s="51">
        <v>258.64</v>
      </c>
      <c r="D192" s="7">
        <v>860.83000000000015</v>
      </c>
      <c r="E192" s="7">
        <v>1000</v>
      </c>
      <c r="F192" s="7">
        <v>279.44</v>
      </c>
      <c r="G192" s="7">
        <v>1000</v>
      </c>
      <c r="H192" s="7">
        <v>1000</v>
      </c>
    </row>
    <row r="193" spans="1:8" x14ac:dyDescent="0.25">
      <c r="A193" s="34" t="s">
        <v>282</v>
      </c>
      <c r="B193" s="34" t="s">
        <v>192</v>
      </c>
      <c r="C193" s="51">
        <v>2023.48</v>
      </c>
      <c r="D193" s="7">
        <v>2456.37</v>
      </c>
      <c r="E193" s="7">
        <v>3800</v>
      </c>
      <c r="F193" s="7">
        <v>1982.11</v>
      </c>
      <c r="G193" s="7">
        <v>3800</v>
      </c>
      <c r="H193" s="7">
        <v>3800</v>
      </c>
    </row>
    <row r="194" spans="1:8" x14ac:dyDescent="0.25">
      <c r="A194" s="34" t="s">
        <v>283</v>
      </c>
      <c r="B194" s="34" t="s">
        <v>194</v>
      </c>
      <c r="C194" s="51">
        <v>34.379999999999953</v>
      </c>
      <c r="D194" s="7">
        <v>0</v>
      </c>
      <c r="E194" s="7">
        <v>400</v>
      </c>
      <c r="F194" s="7">
        <v>57.06</v>
      </c>
      <c r="G194" s="7">
        <v>400</v>
      </c>
      <c r="H194" s="7">
        <v>400</v>
      </c>
    </row>
    <row r="195" spans="1:8" x14ac:dyDescent="0.25">
      <c r="A195" s="34" t="s">
        <v>284</v>
      </c>
      <c r="B195" s="34" t="s">
        <v>196</v>
      </c>
      <c r="C195" s="51">
        <v>1669.82</v>
      </c>
      <c r="D195" s="7">
        <v>757.03</v>
      </c>
      <c r="E195" s="7">
        <v>1200</v>
      </c>
      <c r="F195" s="7">
        <v>469.17</v>
      </c>
      <c r="G195" s="7">
        <v>1200</v>
      </c>
      <c r="H195" s="41">
        <v>1500</v>
      </c>
    </row>
    <row r="196" spans="1:8" x14ac:dyDescent="0.25">
      <c r="A196" s="34" t="s">
        <v>285</v>
      </c>
      <c r="B196" s="34" t="s">
        <v>200</v>
      </c>
      <c r="C196" s="51">
        <v>0</v>
      </c>
      <c r="D196" s="7">
        <v>0</v>
      </c>
      <c r="E196" s="7">
        <v>125</v>
      </c>
      <c r="F196" s="7">
        <v>122.69999999999999</v>
      </c>
      <c r="G196" s="7">
        <v>125</v>
      </c>
      <c r="H196" s="41">
        <v>125</v>
      </c>
    </row>
    <row r="197" spans="1:8" x14ac:dyDescent="0.25">
      <c r="A197" s="34" t="s">
        <v>286</v>
      </c>
      <c r="B197" s="34" t="s">
        <v>202</v>
      </c>
      <c r="C197" s="51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</row>
    <row r="198" spans="1:8" x14ac:dyDescent="0.25">
      <c r="A198" s="34" t="s">
        <v>287</v>
      </c>
      <c r="B198" s="34" t="s">
        <v>288</v>
      </c>
      <c r="C198" s="51">
        <v>4188.2</v>
      </c>
      <c r="D198" s="7">
        <v>4883.3599999999997</v>
      </c>
      <c r="E198" s="7">
        <v>6000</v>
      </c>
      <c r="F198" s="7">
        <v>5416.5999999999995</v>
      </c>
      <c r="G198" s="41">
        <v>6000</v>
      </c>
      <c r="H198" s="41">
        <v>6000</v>
      </c>
    </row>
    <row r="199" spans="1:8" x14ac:dyDescent="0.25">
      <c r="A199" s="34" t="s">
        <v>289</v>
      </c>
      <c r="B199" s="34" t="s">
        <v>204</v>
      </c>
      <c r="C199" s="51">
        <v>3120</v>
      </c>
      <c r="D199" s="7">
        <v>3575</v>
      </c>
      <c r="E199" s="7">
        <v>3850</v>
      </c>
      <c r="F199" s="7">
        <v>3120</v>
      </c>
      <c r="G199" s="7">
        <v>3850</v>
      </c>
      <c r="H199" s="41">
        <v>4000</v>
      </c>
    </row>
    <row r="200" spans="1:8" x14ac:dyDescent="0.25">
      <c r="A200" s="34" t="s">
        <v>290</v>
      </c>
      <c r="B200" s="34" t="s">
        <v>206</v>
      </c>
      <c r="C200" s="51">
        <v>0</v>
      </c>
      <c r="D200" s="7">
        <v>135</v>
      </c>
      <c r="E200" s="7">
        <v>0</v>
      </c>
      <c r="F200" s="7">
        <v>0</v>
      </c>
      <c r="G200" s="7">
        <v>0</v>
      </c>
      <c r="H200" s="7">
        <v>0</v>
      </c>
    </row>
    <row r="201" spans="1:8" x14ac:dyDescent="0.25">
      <c r="A201" s="34" t="s">
        <v>291</v>
      </c>
      <c r="B201" s="34" t="s">
        <v>208</v>
      </c>
      <c r="C201" s="51">
        <v>230.87</v>
      </c>
      <c r="D201" s="7">
        <v>574.04999999999995</v>
      </c>
      <c r="E201" s="7">
        <v>500</v>
      </c>
      <c r="F201" s="7">
        <v>627</v>
      </c>
      <c r="G201" s="7">
        <v>627</v>
      </c>
      <c r="H201" s="41">
        <v>1500</v>
      </c>
    </row>
    <row r="202" spans="1:8" x14ac:dyDescent="0.25">
      <c r="A202" s="34" t="s">
        <v>292</v>
      </c>
      <c r="B202" s="34" t="s">
        <v>212</v>
      </c>
      <c r="C202" s="51">
        <v>2401.4899999999998</v>
      </c>
      <c r="D202" s="7">
        <v>2968.36</v>
      </c>
      <c r="E202" s="7">
        <v>2650</v>
      </c>
      <c r="F202" s="7">
        <v>119.99</v>
      </c>
      <c r="G202" s="7">
        <v>2650</v>
      </c>
      <c r="H202" s="41">
        <v>2800</v>
      </c>
    </row>
    <row r="203" spans="1:8" x14ac:dyDescent="0.25">
      <c r="A203" s="34" t="s">
        <v>293</v>
      </c>
      <c r="B203" s="34" t="s">
        <v>92</v>
      </c>
      <c r="C203" s="51">
        <v>467.5</v>
      </c>
      <c r="D203" s="7">
        <v>46.069999999999993</v>
      </c>
      <c r="E203" s="7">
        <v>450</v>
      </c>
      <c r="F203" s="7">
        <v>0</v>
      </c>
      <c r="G203" s="41">
        <v>250</v>
      </c>
      <c r="H203" s="7">
        <v>450</v>
      </c>
    </row>
    <row r="204" spans="1:8" x14ac:dyDescent="0.25">
      <c r="A204" s="34" t="s">
        <v>294</v>
      </c>
      <c r="B204" s="34" t="s">
        <v>295</v>
      </c>
      <c r="C204" s="51">
        <v>2500</v>
      </c>
      <c r="D204" s="7">
        <v>2500</v>
      </c>
      <c r="E204" s="7">
        <v>2500</v>
      </c>
      <c r="F204" s="7">
        <v>2500</v>
      </c>
      <c r="G204" s="7">
        <v>2500</v>
      </c>
      <c r="H204" s="7">
        <v>2500</v>
      </c>
    </row>
    <row r="205" spans="1:8" x14ac:dyDescent="0.25">
      <c r="A205" s="34" t="s">
        <v>296</v>
      </c>
      <c r="B205" s="34" t="s">
        <v>297</v>
      </c>
      <c r="C205" s="51">
        <v>475</v>
      </c>
      <c r="D205" s="7">
        <v>250</v>
      </c>
      <c r="E205" s="7">
        <v>475</v>
      </c>
      <c r="F205" s="7">
        <v>475</v>
      </c>
      <c r="G205" s="7">
        <v>475</v>
      </c>
      <c r="H205" s="41">
        <v>500</v>
      </c>
    </row>
    <row r="206" spans="1:8" x14ac:dyDescent="0.25">
      <c r="A206" s="34" t="s">
        <v>298</v>
      </c>
      <c r="B206" s="34" t="s">
        <v>220</v>
      </c>
      <c r="C206" s="51">
        <v>72</v>
      </c>
      <c r="D206" s="7">
        <v>40</v>
      </c>
      <c r="E206" s="7">
        <v>300</v>
      </c>
      <c r="F206" s="7">
        <v>320</v>
      </c>
      <c r="G206" s="7">
        <v>450</v>
      </c>
      <c r="H206" s="7">
        <v>300</v>
      </c>
    </row>
    <row r="207" spans="1:8" x14ac:dyDescent="0.25">
      <c r="A207" s="34" t="s">
        <v>299</v>
      </c>
      <c r="B207" s="34" t="s">
        <v>222</v>
      </c>
      <c r="C207" s="51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x14ac:dyDescent="0.25">
      <c r="A208" s="34" t="s">
        <v>300</v>
      </c>
      <c r="B208" s="34" t="s">
        <v>226</v>
      </c>
      <c r="C208" s="51">
        <v>1617.7</v>
      </c>
      <c r="D208" s="7">
        <v>1867.1700000000003</v>
      </c>
      <c r="E208" s="7">
        <v>2500</v>
      </c>
      <c r="F208" s="7">
        <v>1900.09</v>
      </c>
      <c r="G208" s="7">
        <v>2500</v>
      </c>
      <c r="H208" s="7">
        <v>2500</v>
      </c>
    </row>
    <row r="209" spans="1:8" x14ac:dyDescent="0.25">
      <c r="A209" s="34" t="s">
        <v>301</v>
      </c>
      <c r="B209" s="34" t="s">
        <v>230</v>
      </c>
      <c r="C209" s="51">
        <v>95</v>
      </c>
      <c r="D209" s="7">
        <v>273</v>
      </c>
      <c r="E209" s="7">
        <v>350</v>
      </c>
      <c r="F209" s="7">
        <v>0</v>
      </c>
      <c r="G209" s="7">
        <v>350</v>
      </c>
      <c r="H209" s="7">
        <v>350</v>
      </c>
    </row>
    <row r="210" spans="1:8" x14ac:dyDescent="0.25">
      <c r="A210" s="34" t="s">
        <v>302</v>
      </c>
      <c r="B210" s="34" t="s">
        <v>303</v>
      </c>
      <c r="C210" s="51">
        <v>72</v>
      </c>
      <c r="D210" s="7">
        <v>107.92</v>
      </c>
      <c r="E210" s="7">
        <v>200</v>
      </c>
      <c r="F210" s="7">
        <v>0</v>
      </c>
      <c r="G210" s="7">
        <v>0</v>
      </c>
      <c r="H210" s="7">
        <v>200</v>
      </c>
    </row>
    <row r="211" spans="1:8" x14ac:dyDescent="0.25">
      <c r="A211" s="34" t="s">
        <v>304</v>
      </c>
      <c r="B211" s="34" t="s">
        <v>83</v>
      </c>
      <c r="C211" s="51">
        <v>38</v>
      </c>
      <c r="D211" s="7">
        <v>0</v>
      </c>
      <c r="E211" s="7">
        <v>300</v>
      </c>
      <c r="F211" s="7">
        <v>0</v>
      </c>
      <c r="G211" s="41">
        <v>0</v>
      </c>
      <c r="H211" s="41">
        <v>0</v>
      </c>
    </row>
    <row r="212" spans="1:8" x14ac:dyDescent="0.25">
      <c r="A212" s="34" t="s">
        <v>305</v>
      </c>
      <c r="B212" s="34" t="s">
        <v>232</v>
      </c>
      <c r="C212" s="51">
        <v>3000</v>
      </c>
      <c r="D212" s="7">
        <v>2250</v>
      </c>
      <c r="E212" s="7">
        <v>2500</v>
      </c>
      <c r="F212" s="7">
        <v>70.099999999999994</v>
      </c>
      <c r="G212" s="7">
        <v>2500</v>
      </c>
      <c r="H212" s="41">
        <v>5000</v>
      </c>
    </row>
    <row r="213" spans="1:8" x14ac:dyDescent="0.25">
      <c r="A213" s="34" t="s">
        <v>306</v>
      </c>
      <c r="B213" s="34" t="s">
        <v>234</v>
      </c>
      <c r="C213" s="51">
        <v>1539.1</v>
      </c>
      <c r="D213" s="7">
        <v>0</v>
      </c>
      <c r="E213" s="7">
        <v>3000</v>
      </c>
      <c r="F213" s="7">
        <v>483.40000000000003</v>
      </c>
      <c r="G213" s="7">
        <v>3000</v>
      </c>
      <c r="H213" s="7">
        <v>3000</v>
      </c>
    </row>
    <row r="214" spans="1:8" x14ac:dyDescent="0.25">
      <c r="A214" s="34" t="s">
        <v>307</v>
      </c>
      <c r="B214" s="34" t="s">
        <v>308</v>
      </c>
      <c r="C214" s="51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x14ac:dyDescent="0.25">
      <c r="A215" s="34" t="s">
        <v>309</v>
      </c>
      <c r="B215" s="34" t="s">
        <v>236</v>
      </c>
      <c r="C215" s="51">
        <v>8585.11</v>
      </c>
      <c r="D215" s="7">
        <v>8117.35</v>
      </c>
      <c r="E215" s="7">
        <v>9500</v>
      </c>
      <c r="F215" s="7">
        <v>7938.5800000000017</v>
      </c>
      <c r="G215" s="41">
        <v>8220</v>
      </c>
      <c r="H215" s="7">
        <v>8500</v>
      </c>
    </row>
    <row r="216" spans="1:8" x14ac:dyDescent="0.25">
      <c r="A216" s="34" t="s">
        <v>310</v>
      </c>
      <c r="B216" s="34" t="s">
        <v>238</v>
      </c>
      <c r="C216" s="51">
        <v>4535.7400000000007</v>
      </c>
      <c r="D216" s="7">
        <v>7806.4499999999989</v>
      </c>
      <c r="E216" s="7">
        <v>5000</v>
      </c>
      <c r="F216" s="7">
        <v>4020.73</v>
      </c>
      <c r="G216" s="41">
        <v>4500</v>
      </c>
      <c r="H216" s="41">
        <v>4800</v>
      </c>
    </row>
    <row r="217" spans="1:8" x14ac:dyDescent="0.25">
      <c r="A217" s="34" t="s">
        <v>311</v>
      </c>
      <c r="B217" s="34" t="s">
        <v>312</v>
      </c>
      <c r="C217" s="51">
        <v>32</v>
      </c>
      <c r="D217" s="7">
        <v>328.46</v>
      </c>
      <c r="E217" s="7">
        <v>5000</v>
      </c>
      <c r="F217" s="7">
        <v>4536.3999999999996</v>
      </c>
      <c r="G217" s="41">
        <v>4950</v>
      </c>
      <c r="H217" s="41">
        <v>4950</v>
      </c>
    </row>
    <row r="218" spans="1:8" x14ac:dyDescent="0.25">
      <c r="A218" s="34" t="s">
        <v>313</v>
      </c>
      <c r="B218" s="34" t="s">
        <v>240</v>
      </c>
      <c r="C218" s="51">
        <v>23259.860000000004</v>
      </c>
      <c r="D218" s="7">
        <v>18320.169999999998</v>
      </c>
      <c r="E218" s="7">
        <v>31000</v>
      </c>
      <c r="F218" s="7">
        <v>28178.84</v>
      </c>
      <c r="G218" s="7">
        <v>31000</v>
      </c>
      <c r="H218" s="41">
        <v>33000</v>
      </c>
    </row>
    <row r="219" spans="1:8" x14ac:dyDescent="0.25">
      <c r="A219" s="34" t="s">
        <v>314</v>
      </c>
      <c r="B219" s="34" t="s">
        <v>242</v>
      </c>
      <c r="C219" s="51">
        <v>3911.33</v>
      </c>
      <c r="D219" s="7">
        <v>5456.84</v>
      </c>
      <c r="E219" s="7">
        <v>7000</v>
      </c>
      <c r="F219" s="7">
        <v>6664.96</v>
      </c>
      <c r="G219" s="7">
        <v>6800</v>
      </c>
      <c r="H219" s="7">
        <v>7000</v>
      </c>
    </row>
    <row r="220" spans="1:8" x14ac:dyDescent="0.25">
      <c r="A220" s="34" t="s">
        <v>315</v>
      </c>
      <c r="B220" s="34" t="s">
        <v>316</v>
      </c>
      <c r="C220" s="51">
        <v>8621.5400000000009</v>
      </c>
      <c r="D220" s="7">
        <v>8349.39</v>
      </c>
      <c r="E220" s="7">
        <v>14672</v>
      </c>
      <c r="F220" s="7">
        <v>16364.56</v>
      </c>
      <c r="G220" s="41">
        <v>16500</v>
      </c>
      <c r="H220" s="41">
        <v>17000</v>
      </c>
    </row>
    <row r="221" spans="1:8" x14ac:dyDescent="0.25">
      <c r="A221" s="34" t="s">
        <v>317</v>
      </c>
      <c r="B221" s="34" t="s">
        <v>244</v>
      </c>
      <c r="C221" s="51">
        <v>18888.060000000001</v>
      </c>
      <c r="D221" s="7">
        <v>39631.5</v>
      </c>
      <c r="E221" s="7">
        <v>57381</v>
      </c>
      <c r="F221" s="7">
        <v>50243.420000000006</v>
      </c>
      <c r="G221" s="41">
        <v>55630</v>
      </c>
      <c r="H221" s="41">
        <v>65000</v>
      </c>
    </row>
    <row r="222" spans="1:8" x14ac:dyDescent="0.25">
      <c r="A222" s="34" t="s">
        <v>318</v>
      </c>
      <c r="B222" s="12" t="s">
        <v>319</v>
      </c>
      <c r="C222" s="51">
        <v>2052.8900000000003</v>
      </c>
      <c r="D222" s="7">
        <v>0</v>
      </c>
      <c r="E222" s="7">
        <v>2500</v>
      </c>
      <c r="F222" s="7">
        <v>1364.22</v>
      </c>
      <c r="G222" s="7">
        <v>2500</v>
      </c>
      <c r="H222" s="7">
        <v>2500</v>
      </c>
    </row>
    <row r="223" spans="1:8" x14ac:dyDescent="0.25">
      <c r="A223" s="34" t="s">
        <v>320</v>
      </c>
      <c r="B223" s="12" t="s">
        <v>248</v>
      </c>
      <c r="C223" s="51">
        <v>7745.3899999999994</v>
      </c>
      <c r="D223" s="7">
        <v>5108.2699999999995</v>
      </c>
      <c r="E223" s="7">
        <v>8000</v>
      </c>
      <c r="F223" s="7">
        <v>7314.12</v>
      </c>
      <c r="G223" s="7">
        <v>8000</v>
      </c>
      <c r="H223" s="7">
        <v>8000</v>
      </c>
    </row>
    <row r="224" spans="1:8" x14ac:dyDescent="0.25">
      <c r="A224" s="34" t="s">
        <v>321</v>
      </c>
      <c r="B224" s="12" t="s">
        <v>250</v>
      </c>
      <c r="C224" s="51">
        <v>18073.180000000004</v>
      </c>
      <c r="D224" s="7">
        <v>19788.150000000001</v>
      </c>
      <c r="E224" s="7">
        <v>140708</v>
      </c>
      <c r="F224" s="7">
        <v>140408.31000000003</v>
      </c>
      <c r="G224" s="7">
        <v>140708</v>
      </c>
      <c r="H224" s="41">
        <v>25000</v>
      </c>
    </row>
    <row r="225" spans="1:8" x14ac:dyDescent="0.25">
      <c r="A225" s="34" t="s">
        <v>322</v>
      </c>
      <c r="B225" s="34" t="s">
        <v>323</v>
      </c>
      <c r="C225" s="51">
        <v>7381.92</v>
      </c>
      <c r="D225" s="7">
        <v>13235.25</v>
      </c>
      <c r="E225" s="7">
        <v>13000</v>
      </c>
      <c r="F225" s="7">
        <v>12234.75</v>
      </c>
      <c r="G225" s="7">
        <v>13000</v>
      </c>
      <c r="H225" s="41">
        <v>14000</v>
      </c>
    </row>
    <row r="226" spans="1:8" x14ac:dyDescent="0.25">
      <c r="A226" s="34" t="s">
        <v>324</v>
      </c>
      <c r="B226" s="34" t="s">
        <v>325</v>
      </c>
      <c r="C226" s="51">
        <v>1833.6399999999999</v>
      </c>
      <c r="D226" s="7">
        <v>70.599999999999994</v>
      </c>
      <c r="E226" s="7">
        <v>1000</v>
      </c>
      <c r="F226" s="7">
        <v>0</v>
      </c>
      <c r="G226" s="7">
        <v>1000</v>
      </c>
      <c r="H226" s="41">
        <v>2500</v>
      </c>
    </row>
    <row r="227" spans="1:8" x14ac:dyDescent="0.25">
      <c r="A227" s="34" t="s">
        <v>326</v>
      </c>
      <c r="B227" s="34" t="s">
        <v>327</v>
      </c>
      <c r="C227" s="51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</row>
    <row r="228" spans="1:8" x14ac:dyDescent="0.25">
      <c r="A228" s="34" t="s">
        <v>328</v>
      </c>
      <c r="B228" s="34" t="s">
        <v>329</v>
      </c>
      <c r="C228" s="51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</row>
    <row r="229" spans="1:8" x14ac:dyDescent="0.25">
      <c r="A229" s="34" t="s">
        <v>330</v>
      </c>
      <c r="B229" s="34" t="s">
        <v>331</v>
      </c>
      <c r="C229" s="51">
        <v>1750</v>
      </c>
      <c r="D229" s="7">
        <v>1750</v>
      </c>
      <c r="E229" s="7">
        <v>1750</v>
      </c>
      <c r="F229" s="7">
        <v>1750</v>
      </c>
      <c r="G229" s="7">
        <v>1750</v>
      </c>
      <c r="H229" s="7">
        <v>1750</v>
      </c>
    </row>
    <row r="230" spans="1:8" x14ac:dyDescent="0.25">
      <c r="A230" s="34" t="s">
        <v>332</v>
      </c>
      <c r="B230" s="34" t="s">
        <v>333</v>
      </c>
      <c r="C230" s="51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</row>
    <row r="231" spans="1:8" x14ac:dyDescent="0.25">
      <c r="A231" s="34" t="s">
        <v>334</v>
      </c>
      <c r="B231" s="12" t="s">
        <v>335</v>
      </c>
      <c r="C231" s="51">
        <v>0</v>
      </c>
      <c r="D231" s="7">
        <v>54766.5</v>
      </c>
      <c r="E231" s="7">
        <v>0</v>
      </c>
      <c r="F231" s="7">
        <v>0</v>
      </c>
      <c r="G231" s="7">
        <v>0</v>
      </c>
      <c r="H231" s="7">
        <v>0</v>
      </c>
    </row>
    <row r="232" spans="1:8" x14ac:dyDescent="0.25">
      <c r="A232" s="35" t="s">
        <v>336</v>
      </c>
      <c r="B232" s="24" t="s">
        <v>337</v>
      </c>
      <c r="C232" s="53">
        <v>3830</v>
      </c>
      <c r="D232" s="49">
        <v>1650</v>
      </c>
      <c r="E232" s="49">
        <v>2500</v>
      </c>
      <c r="F232" s="49">
        <v>825</v>
      </c>
      <c r="G232" s="49">
        <v>2500</v>
      </c>
      <c r="H232" s="41">
        <v>2500</v>
      </c>
    </row>
    <row r="233" spans="1:8" ht="15.75" thickBot="1" x14ac:dyDescent="0.3">
      <c r="A233" s="34" t="s">
        <v>338</v>
      </c>
      <c r="B233" s="12" t="s">
        <v>339</v>
      </c>
      <c r="C233" s="52">
        <v>6666.1</v>
      </c>
      <c r="D233" s="47">
        <v>9690</v>
      </c>
      <c r="E233" s="47">
        <v>10010</v>
      </c>
      <c r="F233" s="47">
        <v>10</v>
      </c>
      <c r="G233" s="47">
        <v>10</v>
      </c>
      <c r="H233" s="47">
        <v>0</v>
      </c>
    </row>
    <row r="234" spans="1:8" x14ac:dyDescent="0.25">
      <c r="A234" s="27" t="s">
        <v>340</v>
      </c>
      <c r="B234" s="27"/>
      <c r="C234" s="9">
        <f>SUM(C179:C233)</f>
        <v>785183.33000000007</v>
      </c>
      <c r="D234" s="10">
        <f>SUM(D179:D233)</f>
        <v>837635.63</v>
      </c>
      <c r="E234" s="10">
        <f>SUM(E179:E233)</f>
        <v>1162994</v>
      </c>
      <c r="F234" s="10">
        <f>SUM(F179:F233)</f>
        <v>966505.5</v>
      </c>
      <c r="G234" s="10">
        <f>SUM(G179:G233)</f>
        <v>1098342.1568</v>
      </c>
      <c r="H234" s="10">
        <f>SUM(H179:H233)</f>
        <v>1184063.6525699999</v>
      </c>
    </row>
    <row r="235" spans="1:8" ht="10.5" customHeight="1" x14ac:dyDescent="0.25">
      <c r="A235" s="34"/>
      <c r="B235" s="34"/>
      <c r="C235" s="5"/>
      <c r="D235" s="6"/>
      <c r="E235" s="6"/>
      <c r="F235" s="6"/>
      <c r="G235" s="6"/>
      <c r="H235" s="6"/>
    </row>
    <row r="236" spans="1:8" x14ac:dyDescent="0.25">
      <c r="A236" s="105" t="s">
        <v>923</v>
      </c>
      <c r="B236" s="106"/>
      <c r="C236" s="5"/>
      <c r="D236" s="6"/>
      <c r="E236" s="6"/>
      <c r="F236" s="6"/>
      <c r="G236" s="6"/>
      <c r="H236" s="6"/>
    </row>
    <row r="237" spans="1:8" x14ac:dyDescent="0.25">
      <c r="A237" s="34" t="s">
        <v>341</v>
      </c>
      <c r="B237" s="34" t="s">
        <v>342</v>
      </c>
      <c r="C237" s="51">
        <v>168221.83000000002</v>
      </c>
      <c r="D237" s="7">
        <v>169767.07000000004</v>
      </c>
      <c r="E237" s="7">
        <v>183000</v>
      </c>
      <c r="F237" s="7">
        <v>156833.03</v>
      </c>
      <c r="G237" s="41">
        <v>171470.23</v>
      </c>
      <c r="H237" s="41">
        <v>195685.6</v>
      </c>
    </row>
    <row r="238" spans="1:8" x14ac:dyDescent="0.25">
      <c r="A238" s="34" t="s">
        <v>343</v>
      </c>
      <c r="B238" s="34" t="s">
        <v>344</v>
      </c>
      <c r="C238" s="51">
        <v>5450.18</v>
      </c>
      <c r="D238" s="7">
        <v>11613.06</v>
      </c>
      <c r="E238" s="7">
        <v>11000</v>
      </c>
      <c r="F238" s="7">
        <v>10209.820000000002</v>
      </c>
      <c r="G238" s="41">
        <v>11500</v>
      </c>
      <c r="H238" s="41">
        <v>12000</v>
      </c>
    </row>
    <row r="239" spans="1:8" x14ac:dyDescent="0.25">
      <c r="A239" s="34" t="s">
        <v>345</v>
      </c>
      <c r="B239" s="34" t="s">
        <v>346</v>
      </c>
      <c r="C239" s="51">
        <v>5597.3100000000013</v>
      </c>
      <c r="D239" s="7">
        <v>3239.32</v>
      </c>
      <c r="E239" s="7">
        <v>8500</v>
      </c>
      <c r="F239" s="7">
        <v>11117.3</v>
      </c>
      <c r="G239" s="7">
        <v>11900</v>
      </c>
      <c r="H239" s="7">
        <v>8500</v>
      </c>
    </row>
    <row r="240" spans="1:8" x14ac:dyDescent="0.25">
      <c r="A240" s="34" t="s">
        <v>347</v>
      </c>
      <c r="B240" s="34" t="s">
        <v>164</v>
      </c>
      <c r="C240" s="51">
        <v>12209.01</v>
      </c>
      <c r="D240" s="7">
        <v>12755.03</v>
      </c>
      <c r="E240" s="7">
        <v>16200</v>
      </c>
      <c r="F240" s="7">
        <v>12645.64</v>
      </c>
      <c r="G240" s="7">
        <f>(G237+G238+G239)*0.08</f>
        <v>15589.618400000001</v>
      </c>
      <c r="H240" s="7">
        <f>(H237+H238+H239)*0.08</f>
        <v>17294.848000000002</v>
      </c>
    </row>
    <row r="241" spans="1:8" x14ac:dyDescent="0.25">
      <c r="A241" s="34" t="s">
        <v>348</v>
      </c>
      <c r="B241" s="34" t="s">
        <v>166</v>
      </c>
      <c r="C241" s="51">
        <v>544.47</v>
      </c>
      <c r="D241" s="7">
        <v>628.85</v>
      </c>
      <c r="E241" s="7">
        <v>735.69</v>
      </c>
      <c r="F241" s="7">
        <v>372.10999999999996</v>
      </c>
      <c r="G241" s="7">
        <v>380</v>
      </c>
      <c r="H241" s="7">
        <v>420</v>
      </c>
    </row>
    <row r="242" spans="1:8" x14ac:dyDescent="0.25">
      <c r="A242" s="34" t="s">
        <v>349</v>
      </c>
      <c r="B242" s="34" t="s">
        <v>350</v>
      </c>
      <c r="C242" s="51">
        <v>30443.08</v>
      </c>
      <c r="D242" s="7">
        <v>28166.979999999992</v>
      </c>
      <c r="E242" s="7">
        <v>25000</v>
      </c>
      <c r="F242" s="7">
        <v>24743.89</v>
      </c>
      <c r="G242" s="41">
        <v>26800</v>
      </c>
      <c r="H242" s="7">
        <v>37130.400000000001</v>
      </c>
    </row>
    <row r="243" spans="1:8" x14ac:dyDescent="0.25">
      <c r="A243" s="34" t="s">
        <v>351</v>
      </c>
      <c r="B243" s="34" t="s">
        <v>170</v>
      </c>
      <c r="C243" s="51">
        <v>13811.83</v>
      </c>
      <c r="D243" s="7">
        <v>13924.59</v>
      </c>
      <c r="E243" s="7">
        <v>20160</v>
      </c>
      <c r="F243" s="7">
        <v>17137.87</v>
      </c>
      <c r="G243" s="7">
        <v>18650</v>
      </c>
      <c r="H243" s="7">
        <v>26700</v>
      </c>
    </row>
    <row r="244" spans="1:8" x14ac:dyDescent="0.25">
      <c r="A244" s="34" t="s">
        <v>352</v>
      </c>
      <c r="B244" s="34" t="s">
        <v>192</v>
      </c>
      <c r="C244" s="51">
        <v>1534.68</v>
      </c>
      <c r="D244" s="7">
        <v>1538.89</v>
      </c>
      <c r="E244" s="7">
        <v>1000</v>
      </c>
      <c r="F244" s="7">
        <v>713.49</v>
      </c>
      <c r="G244" s="7">
        <v>1000</v>
      </c>
      <c r="H244" s="7">
        <v>1000</v>
      </c>
    </row>
    <row r="245" spans="1:8" x14ac:dyDescent="0.25">
      <c r="A245" s="34" t="s">
        <v>353</v>
      </c>
      <c r="B245" s="34" t="s">
        <v>200</v>
      </c>
      <c r="C245" s="51">
        <v>0</v>
      </c>
      <c r="D245" s="7">
        <v>0</v>
      </c>
      <c r="E245" s="7">
        <v>50</v>
      </c>
      <c r="F245" s="7">
        <v>33.159999999999997</v>
      </c>
      <c r="G245" s="7">
        <v>50</v>
      </c>
      <c r="H245" s="7">
        <v>0</v>
      </c>
    </row>
    <row r="246" spans="1:8" x14ac:dyDescent="0.25">
      <c r="A246" s="34" t="s">
        <v>354</v>
      </c>
      <c r="B246" s="34" t="s">
        <v>288</v>
      </c>
      <c r="C246" s="51">
        <v>0</v>
      </c>
      <c r="D246" s="7">
        <v>0</v>
      </c>
      <c r="E246" s="7">
        <v>300</v>
      </c>
      <c r="F246" s="7">
        <v>0</v>
      </c>
      <c r="G246" s="7">
        <v>300</v>
      </c>
      <c r="H246" s="7">
        <v>300</v>
      </c>
    </row>
    <row r="247" spans="1:8" x14ac:dyDescent="0.25">
      <c r="A247" s="34" t="s">
        <v>355</v>
      </c>
      <c r="B247" s="34" t="s">
        <v>356</v>
      </c>
      <c r="C247" s="51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x14ac:dyDescent="0.25">
      <c r="A248" s="34" t="s">
        <v>357</v>
      </c>
      <c r="B248" s="34" t="s">
        <v>208</v>
      </c>
      <c r="C248" s="51">
        <v>91.990000000000009</v>
      </c>
      <c r="D248" s="7">
        <v>400</v>
      </c>
      <c r="E248" s="7">
        <v>500</v>
      </c>
      <c r="F248" s="7">
        <v>72.599999999999994</v>
      </c>
      <c r="G248" s="7">
        <v>500</v>
      </c>
      <c r="H248" s="7">
        <v>1000</v>
      </c>
    </row>
    <row r="249" spans="1:8" x14ac:dyDescent="0.25">
      <c r="A249" s="34" t="s">
        <v>358</v>
      </c>
      <c r="B249" s="34" t="s">
        <v>220</v>
      </c>
      <c r="C249" s="51">
        <v>562.27</v>
      </c>
      <c r="D249" s="7">
        <v>20</v>
      </c>
      <c r="E249" s="7">
        <v>100</v>
      </c>
      <c r="F249" s="7">
        <v>60</v>
      </c>
      <c r="G249" s="7">
        <v>100</v>
      </c>
      <c r="H249" s="7">
        <v>100</v>
      </c>
    </row>
    <row r="250" spans="1:8" x14ac:dyDescent="0.25">
      <c r="A250" s="34" t="s">
        <v>359</v>
      </c>
      <c r="B250" s="34" t="s">
        <v>234</v>
      </c>
      <c r="C250" s="51">
        <v>0</v>
      </c>
      <c r="D250" s="7">
        <v>85.85</v>
      </c>
      <c r="E250" s="7">
        <v>300</v>
      </c>
      <c r="F250" s="7">
        <v>50</v>
      </c>
      <c r="G250" s="7">
        <v>300</v>
      </c>
      <c r="H250" s="7">
        <v>300</v>
      </c>
    </row>
    <row r="251" spans="1:8" x14ac:dyDescent="0.25">
      <c r="A251" s="34" t="s">
        <v>360</v>
      </c>
      <c r="B251" s="34" t="s">
        <v>361</v>
      </c>
      <c r="C251" s="51">
        <v>960</v>
      </c>
      <c r="D251" s="7">
        <v>900</v>
      </c>
      <c r="E251" s="7">
        <v>1500</v>
      </c>
      <c r="F251" s="7">
        <v>840</v>
      </c>
      <c r="G251" s="7">
        <v>1000</v>
      </c>
      <c r="H251" s="7">
        <v>1200</v>
      </c>
    </row>
    <row r="252" spans="1:8" x14ac:dyDescent="0.25">
      <c r="A252" s="34" t="s">
        <v>362</v>
      </c>
      <c r="B252" s="34" t="s">
        <v>238</v>
      </c>
      <c r="C252" s="51">
        <v>1478.6</v>
      </c>
      <c r="D252" s="7">
        <v>1411.34</v>
      </c>
      <c r="E252" s="7">
        <v>1500</v>
      </c>
      <c r="F252" s="7">
        <v>1374.4099999999999</v>
      </c>
      <c r="G252" s="7">
        <v>1500</v>
      </c>
      <c r="H252" s="7">
        <v>1600</v>
      </c>
    </row>
    <row r="253" spans="1:8" x14ac:dyDescent="0.25">
      <c r="A253" s="24" t="s">
        <v>363</v>
      </c>
      <c r="B253" s="12" t="s">
        <v>319</v>
      </c>
      <c r="C253" s="51">
        <v>806.75</v>
      </c>
      <c r="D253" s="7">
        <v>53.9</v>
      </c>
      <c r="E253" s="7">
        <v>700</v>
      </c>
      <c r="F253" s="7">
        <v>0</v>
      </c>
      <c r="G253" s="7">
        <v>700</v>
      </c>
      <c r="H253" s="7">
        <v>1000</v>
      </c>
    </row>
    <row r="254" spans="1:8" x14ac:dyDescent="0.25">
      <c r="A254" s="34" t="s">
        <v>364</v>
      </c>
      <c r="B254" s="34" t="s">
        <v>250</v>
      </c>
      <c r="C254" s="51">
        <v>1984.9</v>
      </c>
      <c r="D254" s="7">
        <v>0</v>
      </c>
      <c r="E254" s="7">
        <v>2500</v>
      </c>
      <c r="F254" s="7">
        <v>120</v>
      </c>
      <c r="G254" s="7">
        <v>2500</v>
      </c>
      <c r="H254" s="7">
        <v>2500</v>
      </c>
    </row>
    <row r="255" spans="1:8" ht="15.75" thickBot="1" x14ac:dyDescent="0.3">
      <c r="A255" s="34" t="s">
        <v>365</v>
      </c>
      <c r="B255" s="34" t="s">
        <v>366</v>
      </c>
      <c r="C255" s="52">
        <v>3241.68</v>
      </c>
      <c r="D255" s="47">
        <v>3371.35</v>
      </c>
      <c r="E255" s="47">
        <v>3725</v>
      </c>
      <c r="F255" s="47">
        <v>3708.49</v>
      </c>
      <c r="G255" s="47">
        <v>3708.49</v>
      </c>
      <c r="H255" s="47">
        <v>4100</v>
      </c>
    </row>
    <row r="256" spans="1:8" x14ac:dyDescent="0.25">
      <c r="A256" s="27" t="s">
        <v>367</v>
      </c>
      <c r="B256" s="27"/>
      <c r="C256" s="9">
        <f>SUM(C237:C255)</f>
        <v>246938.57999999996</v>
      </c>
      <c r="D256" s="10">
        <f>SUM(D237:D255)</f>
        <v>247876.23000000004</v>
      </c>
      <c r="E256" s="10">
        <f t="shared" ref="E256:H256" si="16">SUM(E237:E255)</f>
        <v>276770.69</v>
      </c>
      <c r="F256" s="10">
        <f t="shared" si="16"/>
        <v>240031.80999999997</v>
      </c>
      <c r="G256" s="10">
        <f t="shared" si="16"/>
        <v>267948.33840000001</v>
      </c>
      <c r="H256" s="10">
        <f t="shared" si="16"/>
        <v>310830.848</v>
      </c>
    </row>
    <row r="257" spans="1:8" ht="9.9499999999999993" customHeight="1" x14ac:dyDescent="0.25">
      <c r="A257" s="27"/>
      <c r="B257" s="27"/>
      <c r="C257" s="5"/>
      <c r="D257" s="6"/>
      <c r="E257" s="6"/>
      <c r="F257" s="6"/>
      <c r="G257" s="6"/>
      <c r="H257" s="6"/>
    </row>
    <row r="258" spans="1:8" x14ac:dyDescent="0.25">
      <c r="A258" s="28" t="s">
        <v>118</v>
      </c>
      <c r="B258" s="27"/>
      <c r="C258" s="5"/>
      <c r="D258" s="6"/>
      <c r="E258" s="6"/>
      <c r="F258" s="6"/>
      <c r="G258" s="6"/>
      <c r="H258" s="6"/>
    </row>
    <row r="259" spans="1:8" x14ac:dyDescent="0.25">
      <c r="A259" s="34" t="s">
        <v>368</v>
      </c>
      <c r="B259" s="34" t="s">
        <v>158</v>
      </c>
      <c r="C259" s="40">
        <v>49038.820000000007</v>
      </c>
      <c r="D259" s="41">
        <v>42736.19</v>
      </c>
      <c r="E259" s="41">
        <v>40000</v>
      </c>
      <c r="F259" s="41">
        <v>35264.420000000006</v>
      </c>
      <c r="G259" s="41">
        <v>39000</v>
      </c>
      <c r="H259" s="41">
        <v>48365.599999999999</v>
      </c>
    </row>
    <row r="260" spans="1:8" x14ac:dyDescent="0.25">
      <c r="A260" s="34" t="s">
        <v>369</v>
      </c>
      <c r="B260" s="34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</row>
    <row r="261" spans="1:8" ht="15.75" customHeight="1" x14ac:dyDescent="0.25">
      <c r="A261" s="34" t="s">
        <v>370</v>
      </c>
      <c r="B261" s="34" t="s">
        <v>164</v>
      </c>
      <c r="C261" s="40">
        <v>3002.57</v>
      </c>
      <c r="D261" s="41">
        <v>2639.5</v>
      </c>
      <c r="E261" s="41">
        <v>3200</v>
      </c>
      <c r="F261" s="41">
        <v>2444.5799999999995</v>
      </c>
      <c r="G261" s="7">
        <f>G259*0.08</f>
        <v>3120</v>
      </c>
      <c r="H261" s="41">
        <f>H259*0.08</f>
        <v>3869.248</v>
      </c>
    </row>
    <row r="262" spans="1:8" x14ac:dyDescent="0.25">
      <c r="A262" s="34" t="s">
        <v>371</v>
      </c>
      <c r="B262" s="34" t="s">
        <v>166</v>
      </c>
      <c r="C262" s="40">
        <v>84.48</v>
      </c>
      <c r="D262" s="41">
        <v>80.97</v>
      </c>
      <c r="E262" s="41">
        <v>100</v>
      </c>
      <c r="F262" s="41">
        <v>85.66</v>
      </c>
      <c r="G262" s="41">
        <v>100</v>
      </c>
      <c r="H262" s="41">
        <v>60</v>
      </c>
    </row>
    <row r="263" spans="1:8" x14ac:dyDescent="0.25">
      <c r="A263" s="34" t="s">
        <v>372</v>
      </c>
      <c r="B263" s="34" t="s">
        <v>168</v>
      </c>
      <c r="C263" s="40">
        <v>5663.2799999999988</v>
      </c>
      <c r="D263" s="41">
        <v>7151.199999999998</v>
      </c>
      <c r="E263" s="41">
        <v>5000</v>
      </c>
      <c r="F263" s="41">
        <v>3146.07</v>
      </c>
      <c r="G263" s="41">
        <v>3800</v>
      </c>
      <c r="H263" s="41">
        <v>6200</v>
      </c>
    </row>
    <row r="264" spans="1:8" x14ac:dyDescent="0.25">
      <c r="A264" s="34" t="s">
        <v>373</v>
      </c>
      <c r="B264" s="34" t="s">
        <v>170</v>
      </c>
      <c r="C264" s="40">
        <v>3065.1099999999992</v>
      </c>
      <c r="D264" s="41">
        <v>2667.31</v>
      </c>
      <c r="E264" s="41">
        <v>600</v>
      </c>
      <c r="F264" s="41">
        <v>598.44000000000005</v>
      </c>
      <c r="G264" s="41">
        <v>598.44000000000005</v>
      </c>
      <c r="H264" s="41">
        <v>4490</v>
      </c>
    </row>
    <row r="265" spans="1:8" x14ac:dyDescent="0.25">
      <c r="A265" s="34" t="s">
        <v>374</v>
      </c>
      <c r="B265" s="34" t="s">
        <v>375</v>
      </c>
      <c r="C265" s="40">
        <v>24000</v>
      </c>
      <c r="D265" s="41">
        <v>24000</v>
      </c>
      <c r="E265" s="41">
        <v>24000</v>
      </c>
      <c r="F265" s="41">
        <v>22000</v>
      </c>
      <c r="G265" s="41">
        <v>24000</v>
      </c>
      <c r="H265" s="41">
        <v>24000</v>
      </c>
    </row>
    <row r="266" spans="1:8" x14ac:dyDescent="0.25">
      <c r="A266" s="34" t="s">
        <v>376</v>
      </c>
      <c r="B266" s="34" t="s">
        <v>377</v>
      </c>
      <c r="C266" s="40">
        <v>13200</v>
      </c>
      <c r="D266" s="41">
        <v>11000</v>
      </c>
      <c r="E266" s="41">
        <v>13200</v>
      </c>
      <c r="F266" s="41">
        <v>12100</v>
      </c>
      <c r="G266" s="41">
        <v>13200</v>
      </c>
      <c r="H266" s="41">
        <v>13200</v>
      </c>
    </row>
    <row r="267" spans="1:8" x14ac:dyDescent="0.25">
      <c r="A267" s="34" t="s">
        <v>378</v>
      </c>
      <c r="B267" s="34" t="s">
        <v>379</v>
      </c>
      <c r="C267" s="40">
        <v>574.87000000000012</v>
      </c>
      <c r="D267" s="41">
        <v>463.5</v>
      </c>
      <c r="E267" s="41">
        <v>750</v>
      </c>
      <c r="F267" s="41">
        <v>879.47</v>
      </c>
      <c r="G267" s="41">
        <v>890</v>
      </c>
      <c r="H267" s="41">
        <v>600</v>
      </c>
    </row>
    <row r="268" spans="1:8" x14ac:dyDescent="0.25">
      <c r="A268" s="34" t="s">
        <v>380</v>
      </c>
      <c r="B268" s="34" t="s">
        <v>208</v>
      </c>
      <c r="C268" s="40">
        <v>8.5</v>
      </c>
      <c r="D268" s="41">
        <v>0</v>
      </c>
      <c r="E268" s="41">
        <v>80</v>
      </c>
      <c r="F268" s="41">
        <v>80.400000000000006</v>
      </c>
      <c r="G268" s="41">
        <v>80.400000000000006</v>
      </c>
      <c r="H268" s="41">
        <v>80</v>
      </c>
    </row>
    <row r="269" spans="1:8" x14ac:dyDescent="0.25">
      <c r="A269" s="34" t="s">
        <v>381</v>
      </c>
      <c r="B269" s="34" t="s">
        <v>382</v>
      </c>
      <c r="C269" s="40">
        <v>0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</row>
    <row r="270" spans="1:8" x14ac:dyDescent="0.25">
      <c r="A270" s="34" t="s">
        <v>383</v>
      </c>
      <c r="B270" s="34" t="s">
        <v>220</v>
      </c>
      <c r="C270" s="40">
        <v>0</v>
      </c>
      <c r="D270" s="41">
        <v>0</v>
      </c>
      <c r="E270" s="41">
        <v>0</v>
      </c>
      <c r="F270" s="41">
        <v>0</v>
      </c>
      <c r="G270" s="41">
        <v>0</v>
      </c>
      <c r="H270" s="41">
        <v>0</v>
      </c>
    </row>
    <row r="271" spans="1:8" x14ac:dyDescent="0.25">
      <c r="A271" s="34" t="s">
        <v>384</v>
      </c>
      <c r="B271" s="34" t="s">
        <v>234</v>
      </c>
      <c r="C271" s="40">
        <v>687.16</v>
      </c>
      <c r="D271" s="41">
        <v>510</v>
      </c>
      <c r="E271" s="41">
        <v>900</v>
      </c>
      <c r="F271" s="41">
        <v>360</v>
      </c>
      <c r="G271" s="41">
        <v>360</v>
      </c>
      <c r="H271" s="41">
        <v>510</v>
      </c>
    </row>
    <row r="272" spans="1:8" x14ac:dyDescent="0.25">
      <c r="A272" s="34" t="s">
        <v>385</v>
      </c>
      <c r="B272" s="34" t="s">
        <v>238</v>
      </c>
      <c r="C272" s="40">
        <v>467.28</v>
      </c>
      <c r="D272" s="41">
        <v>428.34</v>
      </c>
      <c r="E272" s="41">
        <v>480</v>
      </c>
      <c r="F272" s="41">
        <v>428.34</v>
      </c>
      <c r="G272" s="41">
        <v>475</v>
      </c>
      <c r="H272" s="41">
        <v>475</v>
      </c>
    </row>
    <row r="273" spans="1:8" x14ac:dyDescent="0.25">
      <c r="A273" s="34" t="s">
        <v>386</v>
      </c>
      <c r="B273" s="34" t="s">
        <v>387</v>
      </c>
      <c r="C273" s="40">
        <v>0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</row>
    <row r="274" spans="1:8" x14ac:dyDescent="0.25">
      <c r="A274" s="34" t="s">
        <v>388</v>
      </c>
      <c r="B274" s="34" t="s">
        <v>389</v>
      </c>
      <c r="C274" s="40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</row>
    <row r="275" spans="1:8" x14ac:dyDescent="0.25">
      <c r="A275" s="34" t="s">
        <v>390</v>
      </c>
      <c r="B275" s="12" t="s">
        <v>43</v>
      </c>
      <c r="C275" s="40">
        <v>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</row>
    <row r="276" spans="1:8" ht="15.75" thickBot="1" x14ac:dyDescent="0.3">
      <c r="A276" s="35" t="s">
        <v>391</v>
      </c>
      <c r="B276" s="24" t="s">
        <v>392</v>
      </c>
      <c r="C276" s="46">
        <v>0</v>
      </c>
      <c r="D276" s="48">
        <v>0</v>
      </c>
      <c r="E276" s="48">
        <v>6.63</v>
      </c>
      <c r="F276" s="48">
        <v>6.63</v>
      </c>
      <c r="G276" s="48">
        <v>6.63</v>
      </c>
      <c r="H276" s="48">
        <v>0</v>
      </c>
    </row>
    <row r="277" spans="1:8" x14ac:dyDescent="0.25">
      <c r="A277" s="27" t="s">
        <v>393</v>
      </c>
      <c r="B277" s="27"/>
      <c r="C277" s="9">
        <f>SUM(C259:C276)</f>
        <v>99792.07</v>
      </c>
      <c r="D277" s="10">
        <f>SUM(D259:D276)</f>
        <v>91677.01</v>
      </c>
      <c r="E277" s="10">
        <f>SUM(E259:E276)</f>
        <v>88316.63</v>
      </c>
      <c r="F277" s="10">
        <f>SUM(F259:F276)</f>
        <v>77394.010000000009</v>
      </c>
      <c r="G277" s="10">
        <f>SUM(G259:G276)</f>
        <v>85630.47</v>
      </c>
      <c r="H277" s="10">
        <f>SUM(H259:H276)</f>
        <v>101849.848</v>
      </c>
    </row>
    <row r="278" spans="1:8" ht="9.9499999999999993" customHeight="1" x14ac:dyDescent="0.25">
      <c r="A278" s="34"/>
      <c r="B278" s="34"/>
      <c r="C278" s="34"/>
      <c r="D278" s="37"/>
      <c r="E278" s="37"/>
      <c r="F278" s="37"/>
      <c r="G278" s="37"/>
      <c r="H278" s="37"/>
    </row>
    <row r="279" spans="1:8" x14ac:dyDescent="0.25">
      <c r="A279" s="103" t="s">
        <v>922</v>
      </c>
      <c r="B279" s="104"/>
      <c r="C279" s="34"/>
      <c r="D279" s="37"/>
      <c r="E279" s="37"/>
      <c r="F279" s="37"/>
      <c r="G279" s="37"/>
      <c r="H279" s="37"/>
    </row>
    <row r="280" spans="1:8" x14ac:dyDescent="0.25">
      <c r="A280" s="32" t="s">
        <v>394</v>
      </c>
      <c r="B280" s="32" t="s">
        <v>158</v>
      </c>
      <c r="C280" s="70">
        <v>42605.5</v>
      </c>
      <c r="D280" s="65">
        <v>56780.719999999987</v>
      </c>
      <c r="E280" s="65">
        <v>86500</v>
      </c>
      <c r="F280" s="65">
        <v>79029.05</v>
      </c>
      <c r="G280" s="65">
        <v>83144.11</v>
      </c>
      <c r="H280" s="65">
        <v>92644.3</v>
      </c>
    </row>
    <row r="281" spans="1:8" x14ac:dyDescent="0.25">
      <c r="A281" s="34" t="s">
        <v>395</v>
      </c>
      <c r="B281" s="34" t="s">
        <v>160</v>
      </c>
      <c r="C281" s="65">
        <v>0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</row>
    <row r="282" spans="1:8" x14ac:dyDescent="0.25">
      <c r="A282" s="34" t="s">
        <v>396</v>
      </c>
      <c r="B282" s="34" t="s">
        <v>164</v>
      </c>
      <c r="C282" s="70">
        <v>3107.34</v>
      </c>
      <c r="D282" s="65">
        <v>4202.29</v>
      </c>
      <c r="E282" s="65">
        <v>6920</v>
      </c>
      <c r="F282" s="65">
        <v>5954.58</v>
      </c>
      <c r="G282" s="65">
        <f>G280*0.08</f>
        <v>6651.5288</v>
      </c>
      <c r="H282" s="65">
        <f>H280*0.08</f>
        <v>7411.5440000000008</v>
      </c>
    </row>
    <row r="283" spans="1:8" x14ac:dyDescent="0.25">
      <c r="A283" s="34" t="s">
        <v>397</v>
      </c>
      <c r="B283" s="34" t="s">
        <v>166</v>
      </c>
      <c r="C283" s="70">
        <v>107.05</v>
      </c>
      <c r="D283" s="65">
        <v>166.25</v>
      </c>
      <c r="E283" s="65">
        <v>125</v>
      </c>
      <c r="F283" s="65">
        <v>116.16</v>
      </c>
      <c r="G283" s="65">
        <v>116.16</v>
      </c>
      <c r="H283" s="65">
        <v>116.16</v>
      </c>
    </row>
    <row r="284" spans="1:8" x14ac:dyDescent="0.25">
      <c r="A284" s="34" t="s">
        <v>398</v>
      </c>
      <c r="B284" s="34" t="s">
        <v>168</v>
      </c>
      <c r="C284" s="70">
        <v>5036.3099999999986</v>
      </c>
      <c r="D284" s="65">
        <v>6378.14</v>
      </c>
      <c r="E284" s="65">
        <v>6700</v>
      </c>
      <c r="F284" s="65">
        <v>4614.1899999999987</v>
      </c>
      <c r="G284" s="65">
        <v>5300</v>
      </c>
      <c r="H284" s="65">
        <v>6950</v>
      </c>
    </row>
    <row r="285" spans="1:8" x14ac:dyDescent="0.25">
      <c r="A285" s="34" t="s">
        <v>399</v>
      </c>
      <c r="B285" s="34" t="s">
        <v>170</v>
      </c>
      <c r="C285" s="70">
        <v>3432.01</v>
      </c>
      <c r="D285" s="65">
        <v>1603.9099999999999</v>
      </c>
      <c r="E285" s="65">
        <v>8500</v>
      </c>
      <c r="F285" s="65">
        <v>8071.7699999999995</v>
      </c>
      <c r="G285" s="65">
        <v>8600</v>
      </c>
      <c r="H285" s="65">
        <v>10040</v>
      </c>
    </row>
    <row r="286" spans="1:8" x14ac:dyDescent="0.25">
      <c r="A286" s="34" t="s">
        <v>890</v>
      </c>
      <c r="B286" s="34" t="s">
        <v>891</v>
      </c>
      <c r="C286" s="65">
        <v>0</v>
      </c>
      <c r="D286" s="65">
        <v>163</v>
      </c>
      <c r="E286" s="65">
        <v>393</v>
      </c>
      <c r="F286" s="65">
        <v>358.00000000000006</v>
      </c>
      <c r="G286" s="65">
        <v>393</v>
      </c>
      <c r="H286" s="65">
        <v>393</v>
      </c>
    </row>
    <row r="287" spans="1:8" x14ac:dyDescent="0.25">
      <c r="A287" s="34" t="s">
        <v>400</v>
      </c>
      <c r="B287" s="34" t="s">
        <v>172</v>
      </c>
      <c r="C287" s="65">
        <v>0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</row>
    <row r="288" spans="1:8" x14ac:dyDescent="0.25">
      <c r="A288" s="24" t="s">
        <v>908</v>
      </c>
      <c r="B288" s="24" t="s">
        <v>909</v>
      </c>
      <c r="C288" s="65">
        <v>0</v>
      </c>
      <c r="D288" s="65">
        <v>0</v>
      </c>
      <c r="E288" s="65">
        <v>2850</v>
      </c>
      <c r="F288" s="65">
        <v>2850</v>
      </c>
      <c r="G288" s="65">
        <v>2850</v>
      </c>
      <c r="H288" s="65">
        <v>2850</v>
      </c>
    </row>
    <row r="289" spans="1:8" x14ac:dyDescent="0.25">
      <c r="A289" s="34" t="s">
        <v>401</v>
      </c>
      <c r="B289" s="34" t="s">
        <v>192</v>
      </c>
      <c r="C289" s="70">
        <v>133.60999999999999</v>
      </c>
      <c r="D289" s="65">
        <v>94.5</v>
      </c>
      <c r="E289" s="65">
        <v>300</v>
      </c>
      <c r="F289" s="65">
        <v>64</v>
      </c>
      <c r="G289" s="65">
        <v>300</v>
      </c>
      <c r="H289" s="65">
        <v>200</v>
      </c>
    </row>
    <row r="290" spans="1:8" x14ac:dyDescent="0.25">
      <c r="A290" s="34" t="s">
        <v>402</v>
      </c>
      <c r="B290" s="34" t="s">
        <v>403</v>
      </c>
      <c r="C290" s="65">
        <v>0</v>
      </c>
      <c r="D290" s="65">
        <v>0</v>
      </c>
      <c r="E290" s="65">
        <v>50</v>
      </c>
      <c r="F290" s="65">
        <v>0</v>
      </c>
      <c r="G290" s="65">
        <v>0</v>
      </c>
      <c r="H290" s="41">
        <v>50</v>
      </c>
    </row>
    <row r="291" spans="1:8" x14ac:dyDescent="0.25">
      <c r="A291" s="34" t="s">
        <v>404</v>
      </c>
      <c r="B291" s="34" t="s">
        <v>200</v>
      </c>
      <c r="C291" s="65">
        <v>0</v>
      </c>
      <c r="D291" s="65">
        <v>0</v>
      </c>
      <c r="E291" s="65">
        <v>50</v>
      </c>
      <c r="F291" s="65">
        <v>25.23</v>
      </c>
      <c r="G291" s="65">
        <v>50</v>
      </c>
      <c r="H291" s="41">
        <v>50</v>
      </c>
    </row>
    <row r="292" spans="1:8" x14ac:dyDescent="0.25">
      <c r="A292" s="34" t="s">
        <v>405</v>
      </c>
      <c r="B292" s="34" t="s">
        <v>288</v>
      </c>
      <c r="C292" s="70">
        <v>131.9</v>
      </c>
      <c r="D292" s="65">
        <v>140.91</v>
      </c>
      <c r="E292" s="65">
        <v>450</v>
      </c>
      <c r="F292" s="65">
        <v>99.95</v>
      </c>
      <c r="G292" s="65">
        <v>100</v>
      </c>
      <c r="H292" s="65">
        <v>350</v>
      </c>
    </row>
    <row r="293" spans="1:8" x14ac:dyDescent="0.25">
      <c r="A293" s="34" t="s">
        <v>406</v>
      </c>
      <c r="B293" s="34" t="s">
        <v>910</v>
      </c>
      <c r="C293" s="65">
        <v>0</v>
      </c>
      <c r="D293" s="65">
        <v>0</v>
      </c>
      <c r="E293" s="65">
        <v>500</v>
      </c>
      <c r="F293" s="65">
        <v>0</v>
      </c>
      <c r="G293" s="65">
        <v>500</v>
      </c>
      <c r="H293" s="41">
        <v>500</v>
      </c>
    </row>
    <row r="294" spans="1:8" x14ac:dyDescent="0.25">
      <c r="A294" s="34" t="s">
        <v>407</v>
      </c>
      <c r="B294" s="34" t="s">
        <v>408</v>
      </c>
      <c r="C294" s="65">
        <v>0</v>
      </c>
      <c r="D294" s="65">
        <v>0</v>
      </c>
      <c r="E294" s="65">
        <v>0</v>
      </c>
      <c r="F294" s="65">
        <v>0</v>
      </c>
      <c r="G294" s="65">
        <v>0</v>
      </c>
      <c r="H294" s="65">
        <v>0</v>
      </c>
    </row>
    <row r="295" spans="1:8" x14ac:dyDescent="0.25">
      <c r="A295" s="34" t="s">
        <v>409</v>
      </c>
      <c r="B295" s="34" t="s">
        <v>206</v>
      </c>
      <c r="C295" s="70">
        <v>515.91</v>
      </c>
      <c r="D295" s="65">
        <v>105.75</v>
      </c>
      <c r="E295" s="65">
        <v>150</v>
      </c>
      <c r="F295" s="65">
        <v>355.5</v>
      </c>
      <c r="G295" s="65">
        <v>375</v>
      </c>
      <c r="H295" s="65">
        <v>150</v>
      </c>
    </row>
    <row r="296" spans="1:8" x14ac:dyDescent="0.25">
      <c r="A296" s="34" t="s">
        <v>410</v>
      </c>
      <c r="B296" s="34" t="s">
        <v>411</v>
      </c>
      <c r="C296" s="65">
        <v>0</v>
      </c>
      <c r="D296" s="65">
        <v>0</v>
      </c>
      <c r="E296" s="65">
        <v>0</v>
      </c>
      <c r="F296" s="65">
        <v>0</v>
      </c>
      <c r="G296" s="65">
        <v>0</v>
      </c>
      <c r="H296" s="65">
        <v>0</v>
      </c>
    </row>
    <row r="297" spans="1:8" x14ac:dyDescent="0.25">
      <c r="A297" s="12" t="s">
        <v>412</v>
      </c>
      <c r="B297" s="12" t="s">
        <v>208</v>
      </c>
      <c r="C297" s="65">
        <v>0</v>
      </c>
      <c r="D297" s="65">
        <v>0</v>
      </c>
      <c r="E297" s="65">
        <v>300</v>
      </c>
      <c r="F297" s="65">
        <v>83.2</v>
      </c>
      <c r="G297" s="65">
        <v>300</v>
      </c>
      <c r="H297" s="41">
        <v>300</v>
      </c>
    </row>
    <row r="298" spans="1:8" x14ac:dyDescent="0.25">
      <c r="A298" s="34" t="s">
        <v>413</v>
      </c>
      <c r="B298" s="34" t="s">
        <v>212</v>
      </c>
      <c r="C298" s="65">
        <v>0</v>
      </c>
      <c r="D298" s="65">
        <v>596.47</v>
      </c>
      <c r="E298" s="65">
        <v>0</v>
      </c>
      <c r="F298" s="65">
        <v>0</v>
      </c>
      <c r="G298" s="65">
        <v>0</v>
      </c>
      <c r="H298" s="65">
        <v>250</v>
      </c>
    </row>
    <row r="299" spans="1:8" x14ac:dyDescent="0.25">
      <c r="A299" s="34" t="s">
        <v>414</v>
      </c>
      <c r="B299" s="34" t="s">
        <v>415</v>
      </c>
      <c r="C299" s="70">
        <v>275</v>
      </c>
      <c r="D299" s="65">
        <v>54.67</v>
      </c>
      <c r="E299" s="65">
        <v>750</v>
      </c>
      <c r="F299" s="65">
        <v>0</v>
      </c>
      <c r="G299" s="65">
        <v>60</v>
      </c>
      <c r="H299" s="65">
        <v>600</v>
      </c>
    </row>
    <row r="300" spans="1:8" x14ac:dyDescent="0.25">
      <c r="A300" s="34" t="s">
        <v>416</v>
      </c>
      <c r="B300" s="34" t="s">
        <v>297</v>
      </c>
      <c r="C300" s="65">
        <v>0</v>
      </c>
      <c r="D300" s="65">
        <v>272</v>
      </c>
      <c r="E300" s="65">
        <v>403</v>
      </c>
      <c r="F300" s="65">
        <v>403</v>
      </c>
      <c r="G300" s="65">
        <v>403</v>
      </c>
      <c r="H300" s="65">
        <v>400</v>
      </c>
    </row>
    <row r="301" spans="1:8" x14ac:dyDescent="0.25">
      <c r="A301" s="34" t="s">
        <v>417</v>
      </c>
      <c r="B301" s="34" t="s">
        <v>220</v>
      </c>
      <c r="C301" s="65">
        <v>0</v>
      </c>
      <c r="D301" s="65">
        <v>0</v>
      </c>
      <c r="E301" s="65">
        <v>0</v>
      </c>
      <c r="F301" s="65">
        <v>0</v>
      </c>
      <c r="G301" s="65">
        <v>50</v>
      </c>
      <c r="H301" s="65">
        <v>50</v>
      </c>
    </row>
    <row r="302" spans="1:8" x14ac:dyDescent="0.25">
      <c r="A302" s="34" t="s">
        <v>418</v>
      </c>
      <c r="B302" s="34" t="s">
        <v>230</v>
      </c>
      <c r="C302" s="70">
        <v>0</v>
      </c>
      <c r="D302" s="65">
        <v>0</v>
      </c>
      <c r="E302" s="65">
        <v>0</v>
      </c>
      <c r="F302" s="65">
        <v>0</v>
      </c>
      <c r="G302" s="41">
        <v>0</v>
      </c>
      <c r="H302" s="65">
        <v>0</v>
      </c>
    </row>
    <row r="303" spans="1:8" x14ac:dyDescent="0.25">
      <c r="A303" s="34" t="s">
        <v>419</v>
      </c>
      <c r="B303" s="34" t="s">
        <v>232</v>
      </c>
      <c r="C303" s="70">
        <v>0</v>
      </c>
      <c r="D303" s="65">
        <v>2355.6799999999998</v>
      </c>
      <c r="E303" s="65">
        <v>0</v>
      </c>
      <c r="F303" s="65">
        <v>0</v>
      </c>
      <c r="G303" s="65">
        <v>0</v>
      </c>
      <c r="H303" s="65">
        <v>0</v>
      </c>
    </row>
    <row r="304" spans="1:8" x14ac:dyDescent="0.25">
      <c r="A304" s="34" t="s">
        <v>420</v>
      </c>
      <c r="B304" s="34" t="s">
        <v>234</v>
      </c>
      <c r="C304" s="70">
        <v>0</v>
      </c>
      <c r="D304" s="65">
        <v>0</v>
      </c>
      <c r="E304" s="65">
        <v>219</v>
      </c>
      <c r="F304" s="65">
        <v>20</v>
      </c>
      <c r="G304" s="65">
        <v>50</v>
      </c>
      <c r="H304" s="65">
        <v>250</v>
      </c>
    </row>
    <row r="305" spans="1:8" x14ac:dyDescent="0.25">
      <c r="A305" s="34" t="s">
        <v>421</v>
      </c>
      <c r="B305" s="34" t="s">
        <v>238</v>
      </c>
      <c r="C305" s="70">
        <v>1098.7199999999998</v>
      </c>
      <c r="D305" s="65">
        <v>1242.5300000000002</v>
      </c>
      <c r="E305" s="65">
        <v>1680</v>
      </c>
      <c r="F305" s="65">
        <v>1511.61</v>
      </c>
      <c r="G305" s="65">
        <v>1680</v>
      </c>
      <c r="H305" s="41">
        <v>1680</v>
      </c>
    </row>
    <row r="306" spans="1:8" x14ac:dyDescent="0.25">
      <c r="A306" s="34" t="s">
        <v>422</v>
      </c>
      <c r="B306" s="34" t="s">
        <v>240</v>
      </c>
      <c r="C306" s="70">
        <v>564.69000000000005</v>
      </c>
      <c r="D306" s="65">
        <v>1235.5800000000002</v>
      </c>
      <c r="E306" s="65">
        <v>1900</v>
      </c>
      <c r="F306" s="65">
        <v>1690.1</v>
      </c>
      <c r="G306" s="65">
        <v>1850</v>
      </c>
      <c r="H306" s="41">
        <v>2100</v>
      </c>
    </row>
    <row r="307" spans="1:8" x14ac:dyDescent="0.25">
      <c r="A307" s="34" t="s">
        <v>423</v>
      </c>
      <c r="B307" s="34" t="s">
        <v>242</v>
      </c>
      <c r="C307" s="70">
        <v>33</v>
      </c>
      <c r="D307" s="65">
        <v>82.4</v>
      </c>
      <c r="E307" s="65">
        <v>150</v>
      </c>
      <c r="F307" s="65">
        <v>63.55</v>
      </c>
      <c r="G307" s="65">
        <v>150</v>
      </c>
      <c r="H307" s="41">
        <v>150</v>
      </c>
    </row>
    <row r="308" spans="1:8" x14ac:dyDescent="0.25">
      <c r="A308" s="34" t="s">
        <v>424</v>
      </c>
      <c r="B308" s="34" t="s">
        <v>244</v>
      </c>
      <c r="C308" s="70">
        <v>3290.6499999999996</v>
      </c>
      <c r="D308" s="65">
        <v>3482.1599999999994</v>
      </c>
      <c r="E308" s="65">
        <v>3500</v>
      </c>
      <c r="F308" s="65">
        <v>3191.9799999999996</v>
      </c>
      <c r="G308" s="65">
        <v>3500</v>
      </c>
      <c r="H308" s="41">
        <v>3500</v>
      </c>
    </row>
    <row r="309" spans="1:8" ht="15.75" thickBot="1" x14ac:dyDescent="0.3">
      <c r="A309" s="34" t="s">
        <v>425</v>
      </c>
      <c r="B309" s="34" t="s">
        <v>250</v>
      </c>
      <c r="C309" s="73">
        <v>60.5</v>
      </c>
      <c r="D309" s="66">
        <v>0</v>
      </c>
      <c r="E309" s="66">
        <v>100</v>
      </c>
      <c r="F309" s="66">
        <v>0</v>
      </c>
      <c r="G309" s="66">
        <v>100</v>
      </c>
      <c r="H309" s="48">
        <v>100</v>
      </c>
    </row>
    <row r="310" spans="1:8" x14ac:dyDescent="0.25">
      <c r="A310" s="27" t="s">
        <v>426</v>
      </c>
      <c r="B310" s="27"/>
      <c r="C310" s="71">
        <f t="shared" ref="C310:H310" si="17">SUM(C280:C309)</f>
        <v>60392.19000000001</v>
      </c>
      <c r="D310" s="68">
        <f t="shared" si="17"/>
        <v>78956.959999999992</v>
      </c>
      <c r="E310" s="68">
        <f t="shared" si="17"/>
        <v>122490</v>
      </c>
      <c r="F310" s="68">
        <f t="shared" si="17"/>
        <v>108501.87000000001</v>
      </c>
      <c r="G310" s="68">
        <f t="shared" si="17"/>
        <v>116522.7988</v>
      </c>
      <c r="H310" s="68">
        <f t="shared" si="17"/>
        <v>131085.00400000002</v>
      </c>
    </row>
    <row r="311" spans="1:8" x14ac:dyDescent="0.25">
      <c r="A311" s="34"/>
      <c r="B311" s="34"/>
      <c r="C311" s="36"/>
      <c r="D311" s="37"/>
      <c r="E311" s="37"/>
      <c r="F311" s="37"/>
      <c r="G311" s="37"/>
      <c r="H311" s="37"/>
    </row>
    <row r="312" spans="1:8" x14ac:dyDescent="0.25">
      <c r="A312" s="22" t="s">
        <v>427</v>
      </c>
      <c r="B312" s="22"/>
      <c r="C312" s="13">
        <f>C176+C234+C256+C277+C310</f>
        <v>2384423.09</v>
      </c>
      <c r="D312" s="23">
        <f>D176+D234+D256+D277+D310</f>
        <v>2535986.6599999997</v>
      </c>
      <c r="E312" s="23">
        <f>E176+E234+E256+E277+E310</f>
        <v>2932182.0920799999</v>
      </c>
      <c r="F312" s="23">
        <f>F176+F234+F256+F277+F310</f>
        <v>2537178.2000000002</v>
      </c>
      <c r="G312" s="23">
        <f>G176+G234+G256+G277+G310</f>
        <v>2880983.2892</v>
      </c>
      <c r="H312" s="23">
        <f>H176+H234+H256+H277+H310</f>
        <v>2983477.9037700002</v>
      </c>
    </row>
    <row r="313" spans="1:8" x14ac:dyDescent="0.25">
      <c r="A313" s="35"/>
      <c r="B313" s="35"/>
      <c r="C313" s="13"/>
      <c r="D313" s="23"/>
      <c r="E313" s="23"/>
      <c r="F313" s="23"/>
      <c r="G313" s="23"/>
      <c r="H313" s="23"/>
    </row>
    <row r="314" spans="1:8" x14ac:dyDescent="0.25">
      <c r="A314" s="22" t="s">
        <v>428</v>
      </c>
      <c r="B314" s="22"/>
      <c r="C314" s="13">
        <f>C118-C312</f>
        <v>112124.66000000061</v>
      </c>
      <c r="D314" s="23">
        <f>D118-D312</f>
        <v>84342.600000000093</v>
      </c>
      <c r="E314" s="23">
        <f>E118-E312</f>
        <v>2482.8279200000688</v>
      </c>
      <c r="F314" s="23">
        <f>F118-F312</f>
        <v>-64353.469999999739</v>
      </c>
      <c r="G314" s="23">
        <f>G118-G312</f>
        <v>2232.0107999998145</v>
      </c>
      <c r="H314" s="23">
        <f>H118-H312</f>
        <v>1164.1962300003506</v>
      </c>
    </row>
    <row r="315" spans="1:8" x14ac:dyDescent="0.25">
      <c r="A315" s="35"/>
      <c r="B315" s="35"/>
      <c r="C315" s="13"/>
      <c r="D315" s="13"/>
      <c r="E315" s="13"/>
      <c r="F315" s="13"/>
      <c r="G315" s="13"/>
      <c r="H315" s="13"/>
    </row>
    <row r="316" spans="1:8" x14ac:dyDescent="0.25">
      <c r="A316" s="27" t="s">
        <v>901</v>
      </c>
      <c r="B316" s="27"/>
      <c r="C316" s="36"/>
      <c r="D316" s="36"/>
      <c r="E316" s="36"/>
      <c r="F316" s="36"/>
      <c r="G316" s="36"/>
      <c r="H316" s="36"/>
    </row>
    <row r="317" spans="1:8" ht="8.25" customHeight="1" x14ac:dyDescent="0.25">
      <c r="A317" s="35"/>
      <c r="B317" s="35"/>
      <c r="C317" s="36"/>
      <c r="D317" s="36"/>
      <c r="E317" s="36"/>
      <c r="F317" s="36"/>
      <c r="G317" s="36"/>
      <c r="H317" s="36"/>
    </row>
    <row r="318" spans="1:8" x14ac:dyDescent="0.25">
      <c r="A318" s="22" t="s">
        <v>806</v>
      </c>
      <c r="B318" s="35"/>
      <c r="C318" s="59">
        <f>C342</f>
        <v>715004.88</v>
      </c>
      <c r="D318" s="59">
        <f t="shared" ref="D318" si="18">D342</f>
        <v>812012.13</v>
      </c>
      <c r="E318" s="59">
        <f t="shared" ref="E318:H318" si="19">E342</f>
        <v>799003.64</v>
      </c>
      <c r="F318" s="59">
        <f t="shared" si="19"/>
        <v>778832.72</v>
      </c>
      <c r="G318" s="59">
        <f t="shared" si="19"/>
        <v>831043.03</v>
      </c>
      <c r="H318" s="59">
        <f t="shared" si="19"/>
        <v>843341.18279999995</v>
      </c>
    </row>
    <row r="319" spans="1:8" ht="6.75" customHeight="1" x14ac:dyDescent="0.25">
      <c r="A319" s="35"/>
      <c r="B319" s="35"/>
      <c r="C319" s="59"/>
      <c r="D319" s="59"/>
      <c r="E319" s="59"/>
      <c r="F319" s="59"/>
      <c r="G319" s="59"/>
      <c r="H319" s="59"/>
    </row>
    <row r="320" spans="1:8" x14ac:dyDescent="0.25">
      <c r="A320" s="22" t="s">
        <v>427</v>
      </c>
      <c r="B320" s="22"/>
      <c r="C320" s="59">
        <f>C400</f>
        <v>753674.65</v>
      </c>
      <c r="D320" s="59">
        <f t="shared" ref="D320" si="20">D400</f>
        <v>723022.19</v>
      </c>
      <c r="E320" s="59">
        <f t="shared" ref="E320:H320" si="21">E400</f>
        <v>798079.77769999998</v>
      </c>
      <c r="F320" s="59">
        <f t="shared" si="21"/>
        <v>628073.6399999999</v>
      </c>
      <c r="G320" s="59">
        <f t="shared" si="21"/>
        <v>794524.09239999996</v>
      </c>
      <c r="H320" s="59">
        <f t="shared" si="21"/>
        <v>836614.25420799991</v>
      </c>
    </row>
    <row r="321" spans="1:8" ht="8.25" customHeight="1" x14ac:dyDescent="0.25">
      <c r="A321" s="35"/>
      <c r="B321" s="35"/>
      <c r="C321" s="59"/>
      <c r="D321" s="59"/>
      <c r="E321" s="59"/>
      <c r="F321" s="59"/>
      <c r="G321" s="59"/>
      <c r="H321" s="59"/>
    </row>
    <row r="322" spans="1:8" x14ac:dyDescent="0.25">
      <c r="A322" s="22" t="s">
        <v>428</v>
      </c>
      <c r="B322" s="22"/>
      <c r="C322" s="62">
        <f>C318-C320</f>
        <v>-38669.770000000019</v>
      </c>
      <c r="D322" s="54">
        <f t="shared" ref="D322" si="22">D318-D320</f>
        <v>88989.940000000061</v>
      </c>
      <c r="E322" s="54">
        <f t="shared" ref="E322:H322" si="23">E318-E320</f>
        <v>923.86230000003707</v>
      </c>
      <c r="F322" s="54">
        <f t="shared" si="23"/>
        <v>150759.08000000007</v>
      </c>
      <c r="G322" s="54">
        <f t="shared" si="23"/>
        <v>36518.937600000063</v>
      </c>
      <c r="H322" s="54">
        <f t="shared" si="23"/>
        <v>6726.9285920000402</v>
      </c>
    </row>
    <row r="323" spans="1:8" ht="8.25" customHeight="1" x14ac:dyDescent="0.25">
      <c r="A323" s="35"/>
      <c r="B323" s="35"/>
      <c r="C323" s="36"/>
      <c r="D323" s="36"/>
      <c r="E323" s="36"/>
      <c r="F323" s="36"/>
      <c r="G323" s="36"/>
      <c r="H323" s="36"/>
    </row>
    <row r="324" spans="1:8" x14ac:dyDescent="0.25">
      <c r="A324" s="27" t="s">
        <v>2</v>
      </c>
      <c r="B324" s="27"/>
      <c r="C324" s="36"/>
      <c r="D324" s="36"/>
      <c r="E324" s="36"/>
      <c r="F324" s="36"/>
      <c r="G324" s="36"/>
      <c r="H324" s="36"/>
    </row>
    <row r="325" spans="1:8" x14ac:dyDescent="0.25">
      <c r="A325" s="34" t="s">
        <v>429</v>
      </c>
      <c r="B325" s="34" t="s">
        <v>430</v>
      </c>
      <c r="C325" s="70">
        <v>617129.25</v>
      </c>
      <c r="D325" s="65">
        <v>681161.17</v>
      </c>
      <c r="E325" s="65">
        <v>706943.64</v>
      </c>
      <c r="F325" s="65">
        <v>689718.51</v>
      </c>
      <c r="G325" s="65">
        <v>736577.52</v>
      </c>
      <c r="H325" s="65">
        <f>(G325*1.015)+6000</f>
        <v>753626.18279999995</v>
      </c>
    </row>
    <row r="326" spans="1:8" x14ac:dyDescent="0.25">
      <c r="A326" s="34" t="s">
        <v>431</v>
      </c>
      <c r="B326" s="34" t="s">
        <v>432</v>
      </c>
      <c r="C326" s="70">
        <v>42949.920000000006</v>
      </c>
      <c r="D326" s="65">
        <v>40253</v>
      </c>
      <c r="E326" s="65">
        <v>42000</v>
      </c>
      <c r="F326" s="65">
        <v>38780.429999999993</v>
      </c>
      <c r="G326" s="65">
        <v>42000</v>
      </c>
      <c r="H326" s="65">
        <v>42000</v>
      </c>
    </row>
    <row r="327" spans="1:8" x14ac:dyDescent="0.25">
      <c r="A327" s="34" t="s">
        <v>433</v>
      </c>
      <c r="B327" s="34" t="s">
        <v>434</v>
      </c>
      <c r="C327" s="70">
        <v>14374.36</v>
      </c>
      <c r="D327" s="65">
        <v>14922.18</v>
      </c>
      <c r="E327" s="65">
        <v>15500</v>
      </c>
      <c r="F327" s="65">
        <v>16028.170000000002</v>
      </c>
      <c r="G327" s="65">
        <v>17400</v>
      </c>
      <c r="H327" s="65">
        <v>17400</v>
      </c>
    </row>
    <row r="328" spans="1:8" x14ac:dyDescent="0.25">
      <c r="A328" s="34" t="s">
        <v>435</v>
      </c>
      <c r="B328" s="34" t="s">
        <v>436</v>
      </c>
      <c r="C328" s="70">
        <v>7269.75</v>
      </c>
      <c r="D328" s="65">
        <v>7079.5</v>
      </c>
      <c r="E328" s="65">
        <v>7560</v>
      </c>
      <c r="F328" s="65">
        <v>7268.2699999999995</v>
      </c>
      <c r="G328" s="65">
        <v>8000</v>
      </c>
      <c r="H328" s="65">
        <v>8000</v>
      </c>
    </row>
    <row r="329" spans="1:8" x14ac:dyDescent="0.25">
      <c r="A329" s="34" t="s">
        <v>437</v>
      </c>
      <c r="B329" s="34" t="s">
        <v>438</v>
      </c>
      <c r="C329" s="70">
        <v>1677.8</v>
      </c>
      <c r="D329" s="65">
        <v>4659.0200000000004</v>
      </c>
      <c r="E329" s="65">
        <v>2500</v>
      </c>
      <c r="F329" s="65">
        <v>2389.5100000000002</v>
      </c>
      <c r="G329" s="65">
        <v>2389.5100000000002</v>
      </c>
      <c r="H329" s="65">
        <v>2500</v>
      </c>
    </row>
    <row r="330" spans="1:8" x14ac:dyDescent="0.25">
      <c r="A330" s="34" t="s">
        <v>439</v>
      </c>
      <c r="B330" s="34" t="s">
        <v>440</v>
      </c>
      <c r="C330" s="70">
        <v>300</v>
      </c>
      <c r="D330" s="65">
        <v>350</v>
      </c>
      <c r="E330" s="65">
        <v>500</v>
      </c>
      <c r="F330" s="65">
        <v>650</v>
      </c>
      <c r="G330" s="65">
        <v>650</v>
      </c>
      <c r="H330" s="65">
        <v>500</v>
      </c>
    </row>
    <row r="331" spans="1:8" x14ac:dyDescent="0.25">
      <c r="A331" s="34" t="s">
        <v>441</v>
      </c>
      <c r="B331" s="12" t="s">
        <v>442</v>
      </c>
      <c r="C331" s="70">
        <v>6385</v>
      </c>
      <c r="D331" s="65">
        <v>6430</v>
      </c>
      <c r="E331" s="65">
        <v>6000</v>
      </c>
      <c r="F331" s="65">
        <v>5095</v>
      </c>
      <c r="G331" s="65">
        <v>5095</v>
      </c>
      <c r="H331" s="65">
        <v>3715</v>
      </c>
    </row>
    <row r="332" spans="1:8" x14ac:dyDescent="0.25">
      <c r="A332" s="34" t="s">
        <v>443</v>
      </c>
      <c r="B332" s="34" t="s">
        <v>47</v>
      </c>
      <c r="C332" s="70">
        <v>0</v>
      </c>
      <c r="D332" s="65">
        <v>0</v>
      </c>
      <c r="E332" s="65">
        <v>0</v>
      </c>
      <c r="F332" s="65">
        <v>0</v>
      </c>
      <c r="G332" s="65">
        <v>0</v>
      </c>
      <c r="H332" s="65">
        <v>0</v>
      </c>
    </row>
    <row r="333" spans="1:8" x14ac:dyDescent="0.25">
      <c r="A333" s="34" t="s">
        <v>444</v>
      </c>
      <c r="B333" s="34" t="s">
        <v>49</v>
      </c>
      <c r="C333" s="70">
        <v>0</v>
      </c>
      <c r="D333" s="65">
        <v>502.46</v>
      </c>
      <c r="E333" s="65">
        <v>0</v>
      </c>
      <c r="F333" s="65">
        <v>0</v>
      </c>
      <c r="G333" s="65">
        <v>0</v>
      </c>
      <c r="H333" s="65">
        <v>0</v>
      </c>
    </row>
    <row r="334" spans="1:8" x14ac:dyDescent="0.25">
      <c r="A334" s="12" t="s">
        <v>445</v>
      </c>
      <c r="B334" s="34" t="s">
        <v>446</v>
      </c>
      <c r="C334" s="70">
        <v>0</v>
      </c>
      <c r="D334" s="65">
        <v>0</v>
      </c>
      <c r="E334" s="65">
        <v>0</v>
      </c>
      <c r="F334" s="65">
        <v>0</v>
      </c>
      <c r="G334" s="65">
        <v>0</v>
      </c>
      <c r="H334" s="65">
        <v>0</v>
      </c>
    </row>
    <row r="335" spans="1:8" x14ac:dyDescent="0.25">
      <c r="A335" s="34" t="s">
        <v>447</v>
      </c>
      <c r="B335" s="34" t="s">
        <v>53</v>
      </c>
      <c r="C335" s="70">
        <v>1559.1999999999998</v>
      </c>
      <c r="D335" s="65">
        <v>957.99000000000012</v>
      </c>
      <c r="E335" s="65">
        <v>500</v>
      </c>
      <c r="F335" s="65">
        <v>461.83</v>
      </c>
      <c r="G335" s="65">
        <v>490</v>
      </c>
      <c r="H335" s="65">
        <v>500</v>
      </c>
    </row>
    <row r="336" spans="1:8" x14ac:dyDescent="0.25">
      <c r="A336" s="34" t="s">
        <v>448</v>
      </c>
      <c r="B336" s="34" t="s">
        <v>449</v>
      </c>
      <c r="C336" s="70">
        <v>15000</v>
      </c>
      <c r="D336" s="65">
        <v>15000</v>
      </c>
      <c r="E336" s="65">
        <v>15000</v>
      </c>
      <c r="F336" s="65">
        <v>15000</v>
      </c>
      <c r="G336" s="65">
        <v>15000</v>
      </c>
      <c r="H336" s="65">
        <v>15000</v>
      </c>
    </row>
    <row r="337" spans="1:8" x14ac:dyDescent="0.25">
      <c r="A337" s="34" t="s">
        <v>450</v>
      </c>
      <c r="B337" s="34" t="s">
        <v>55</v>
      </c>
      <c r="C337" s="70">
        <v>421</v>
      </c>
      <c r="D337" s="65">
        <v>2636.9700000000003</v>
      </c>
      <c r="E337" s="65">
        <v>2500</v>
      </c>
      <c r="F337" s="65">
        <v>3313</v>
      </c>
      <c r="G337" s="65">
        <v>3313</v>
      </c>
      <c r="H337" s="65">
        <v>100</v>
      </c>
    </row>
    <row r="338" spans="1:8" x14ac:dyDescent="0.25">
      <c r="A338" s="34" t="s">
        <v>451</v>
      </c>
      <c r="B338" s="34" t="s">
        <v>88</v>
      </c>
      <c r="C338" s="70">
        <v>7791</v>
      </c>
      <c r="D338" s="65">
        <v>33609.440000000002</v>
      </c>
      <c r="E338" s="65">
        <v>0</v>
      </c>
      <c r="F338" s="65">
        <v>0</v>
      </c>
      <c r="G338" s="65">
        <v>0</v>
      </c>
      <c r="H338" s="65">
        <v>0</v>
      </c>
    </row>
    <row r="339" spans="1:8" x14ac:dyDescent="0.25">
      <c r="A339" s="34" t="s">
        <v>452</v>
      </c>
      <c r="B339" s="12" t="s">
        <v>69</v>
      </c>
      <c r="C339" s="70">
        <v>0</v>
      </c>
      <c r="D339" s="65">
        <v>3930</v>
      </c>
      <c r="E339" s="65">
        <v>0</v>
      </c>
      <c r="F339" s="65">
        <v>0</v>
      </c>
      <c r="G339" s="65">
        <v>0</v>
      </c>
      <c r="H339" s="65">
        <v>0</v>
      </c>
    </row>
    <row r="340" spans="1:8" x14ac:dyDescent="0.25">
      <c r="A340" s="34" t="s">
        <v>453</v>
      </c>
      <c r="B340" s="12" t="s">
        <v>59</v>
      </c>
      <c r="C340" s="70">
        <v>0</v>
      </c>
      <c r="D340" s="65">
        <v>520.4</v>
      </c>
      <c r="E340" s="65">
        <v>0</v>
      </c>
      <c r="F340" s="65">
        <v>128</v>
      </c>
      <c r="G340" s="65">
        <v>128</v>
      </c>
      <c r="H340" s="65">
        <v>0</v>
      </c>
    </row>
    <row r="341" spans="1:8" ht="15.75" thickBot="1" x14ac:dyDescent="0.3">
      <c r="A341" s="34" t="s">
        <v>454</v>
      </c>
      <c r="B341" s="12" t="s">
        <v>455</v>
      </c>
      <c r="C341" s="73">
        <v>147.6</v>
      </c>
      <c r="D341" s="66">
        <v>0</v>
      </c>
      <c r="E341" s="66">
        <v>0</v>
      </c>
      <c r="F341" s="66">
        <v>0</v>
      </c>
      <c r="G341" s="66">
        <v>0</v>
      </c>
      <c r="H341" s="66">
        <v>0</v>
      </c>
    </row>
    <row r="342" spans="1:8" x14ac:dyDescent="0.25">
      <c r="A342" s="27" t="s">
        <v>925</v>
      </c>
      <c r="B342" s="27"/>
      <c r="C342" s="59">
        <f t="shared" ref="C342:H342" si="24">SUM(C325:C341)</f>
        <v>715004.88</v>
      </c>
      <c r="D342" s="69">
        <f t="shared" si="24"/>
        <v>812012.13</v>
      </c>
      <c r="E342" s="69">
        <f t="shared" si="24"/>
        <v>799003.64</v>
      </c>
      <c r="F342" s="69">
        <f t="shared" si="24"/>
        <v>778832.72</v>
      </c>
      <c r="G342" s="69">
        <f t="shared" si="24"/>
        <v>831043.03</v>
      </c>
      <c r="H342" s="69">
        <f t="shared" si="24"/>
        <v>843341.18279999995</v>
      </c>
    </row>
    <row r="343" spans="1:8" ht="9.9499999999999993" customHeight="1" x14ac:dyDescent="0.25">
      <c r="A343" s="89"/>
      <c r="B343" s="89"/>
      <c r="C343" s="59"/>
      <c r="D343" s="69"/>
      <c r="E343" s="69"/>
      <c r="F343" s="69"/>
      <c r="G343" s="69"/>
      <c r="H343" s="69"/>
    </row>
    <row r="344" spans="1:8" x14ac:dyDescent="0.25">
      <c r="A344" s="27" t="s">
        <v>926</v>
      </c>
      <c r="B344" s="34"/>
      <c r="C344" s="36"/>
      <c r="D344" s="37"/>
      <c r="E344" s="37"/>
      <c r="F344" s="37"/>
      <c r="G344" s="37"/>
      <c r="H344" s="37"/>
    </row>
    <row r="345" spans="1:8" x14ac:dyDescent="0.25">
      <c r="A345" s="34" t="s">
        <v>456</v>
      </c>
      <c r="B345" s="34" t="s">
        <v>158</v>
      </c>
      <c r="C345" s="70">
        <v>122642.95999999999</v>
      </c>
      <c r="D345" s="65">
        <v>120231.82</v>
      </c>
      <c r="E345" s="65">
        <v>148750</v>
      </c>
      <c r="F345" s="65">
        <v>137072.72</v>
      </c>
      <c r="G345" s="65">
        <v>142358.94</v>
      </c>
      <c r="H345" s="83">
        <v>165850.07999999999</v>
      </c>
    </row>
    <row r="346" spans="1:8" x14ac:dyDescent="0.25">
      <c r="A346" s="34" t="s">
        <v>457</v>
      </c>
      <c r="B346" s="34" t="s">
        <v>160</v>
      </c>
      <c r="C346" s="70">
        <v>12453</v>
      </c>
      <c r="D346" s="65">
        <v>8932.56</v>
      </c>
      <c r="E346" s="65">
        <v>13500</v>
      </c>
      <c r="F346" s="65">
        <v>8054.38</v>
      </c>
      <c r="G346" s="65">
        <v>8100</v>
      </c>
      <c r="H346" s="84">
        <v>13500</v>
      </c>
    </row>
    <row r="347" spans="1:8" x14ac:dyDescent="0.25">
      <c r="A347" s="34" t="s">
        <v>458</v>
      </c>
      <c r="B347" s="34" t="s">
        <v>266</v>
      </c>
      <c r="C347" s="70">
        <v>4672.68</v>
      </c>
      <c r="D347" s="65">
        <v>2110.6099999999997</v>
      </c>
      <c r="E347" s="65">
        <v>9500</v>
      </c>
      <c r="F347" s="65">
        <v>3186.1000000000004</v>
      </c>
      <c r="G347" s="65">
        <v>9500</v>
      </c>
      <c r="H347" s="84">
        <v>10000</v>
      </c>
    </row>
    <row r="348" spans="1:8" x14ac:dyDescent="0.25">
      <c r="A348" s="34" t="s">
        <v>459</v>
      </c>
      <c r="B348" s="34" t="s">
        <v>164</v>
      </c>
      <c r="C348" s="70">
        <v>10403.25</v>
      </c>
      <c r="D348" s="65">
        <v>9428.73</v>
      </c>
      <c r="E348" s="65">
        <v>13740</v>
      </c>
      <c r="F348" s="65">
        <v>10853.99</v>
      </c>
      <c r="G348" s="65">
        <f>(G345+G346+G347)*0.08</f>
        <v>12796.715200000001</v>
      </c>
      <c r="H348" s="65">
        <f>(H345+H346+H347)*0.08</f>
        <v>15148.006399999998</v>
      </c>
    </row>
    <row r="349" spans="1:8" x14ac:dyDescent="0.25">
      <c r="A349" s="34" t="s">
        <v>460</v>
      </c>
      <c r="B349" s="34" t="s">
        <v>166</v>
      </c>
      <c r="C349" s="70">
        <v>593.04</v>
      </c>
      <c r="D349" s="65">
        <v>445.72999999999996</v>
      </c>
      <c r="E349" s="65">
        <v>700</v>
      </c>
      <c r="F349" s="65">
        <v>347.34</v>
      </c>
      <c r="G349" s="65">
        <v>350</v>
      </c>
      <c r="H349" s="65">
        <v>350</v>
      </c>
    </row>
    <row r="350" spans="1:8" x14ac:dyDescent="0.25">
      <c r="A350" s="34" t="s">
        <v>461</v>
      </c>
      <c r="B350" s="34" t="s">
        <v>168</v>
      </c>
      <c r="C350" s="70">
        <v>19935.95</v>
      </c>
      <c r="D350" s="65">
        <v>21252.829999999994</v>
      </c>
      <c r="E350" s="65">
        <v>31200</v>
      </c>
      <c r="F350" s="65">
        <v>19425.089999999997</v>
      </c>
      <c r="G350" s="65">
        <v>21910</v>
      </c>
      <c r="H350" s="65">
        <v>22950</v>
      </c>
    </row>
    <row r="351" spans="1:8" x14ac:dyDescent="0.25">
      <c r="A351" s="34" t="s">
        <v>462</v>
      </c>
      <c r="B351" s="34" t="s">
        <v>170</v>
      </c>
      <c r="C351" s="70">
        <v>9679.68</v>
      </c>
      <c r="D351" s="65">
        <v>11133.17</v>
      </c>
      <c r="E351" s="65">
        <v>18000</v>
      </c>
      <c r="F351" s="65">
        <v>13474.369999999999</v>
      </c>
      <c r="G351" s="65">
        <v>16900</v>
      </c>
      <c r="H351" s="65">
        <v>22500</v>
      </c>
    </row>
    <row r="352" spans="1:8" x14ac:dyDescent="0.25">
      <c r="A352" s="34" t="s">
        <v>463</v>
      </c>
      <c r="B352" s="12" t="s">
        <v>272</v>
      </c>
      <c r="C352" s="70">
        <v>0</v>
      </c>
      <c r="D352" s="65">
        <v>0</v>
      </c>
      <c r="E352" s="65">
        <v>0</v>
      </c>
      <c r="F352" s="65">
        <v>742.5</v>
      </c>
      <c r="G352" s="65">
        <v>742.5</v>
      </c>
      <c r="H352" s="65">
        <v>1782</v>
      </c>
    </row>
    <row r="353" spans="1:8" x14ac:dyDescent="0.25">
      <c r="A353" s="34" t="s">
        <v>464</v>
      </c>
      <c r="B353" s="34" t="s">
        <v>172</v>
      </c>
      <c r="C353" s="70">
        <v>1250</v>
      </c>
      <c r="D353" s="65">
        <v>0</v>
      </c>
      <c r="E353" s="65">
        <v>0</v>
      </c>
      <c r="F353" s="65">
        <v>0</v>
      </c>
      <c r="G353" s="65">
        <v>0</v>
      </c>
      <c r="H353" s="65">
        <v>0</v>
      </c>
    </row>
    <row r="354" spans="1:8" x14ac:dyDescent="0.25">
      <c r="A354" s="34" t="s">
        <v>466</v>
      </c>
      <c r="B354" s="34" t="s">
        <v>174</v>
      </c>
      <c r="C354" s="70">
        <v>2471</v>
      </c>
      <c r="D354" s="65">
        <v>1200</v>
      </c>
      <c r="E354" s="65">
        <v>7500</v>
      </c>
      <c r="F354" s="65">
        <v>0</v>
      </c>
      <c r="G354" s="65">
        <v>7500</v>
      </c>
      <c r="H354" s="65">
        <v>7500</v>
      </c>
    </row>
    <row r="355" spans="1:8" x14ac:dyDescent="0.25">
      <c r="A355" s="57" t="s">
        <v>467</v>
      </c>
      <c r="B355" s="57" t="s">
        <v>182</v>
      </c>
      <c r="C355" s="70">
        <v>0</v>
      </c>
      <c r="D355" s="65">
        <v>3003.7799999999997</v>
      </c>
      <c r="E355" s="65">
        <v>5200</v>
      </c>
      <c r="F355" s="65">
        <v>1675</v>
      </c>
      <c r="G355" s="65">
        <v>1675</v>
      </c>
      <c r="H355" s="65">
        <v>0</v>
      </c>
    </row>
    <row r="356" spans="1:8" x14ac:dyDescent="0.25">
      <c r="A356" s="34" t="s">
        <v>468</v>
      </c>
      <c r="B356" s="34" t="s">
        <v>184</v>
      </c>
      <c r="C356" s="70">
        <v>5435.67</v>
      </c>
      <c r="D356" s="65">
        <v>5640.21</v>
      </c>
      <c r="E356" s="65">
        <v>10433</v>
      </c>
      <c r="F356" s="65">
        <v>10432.959999999999</v>
      </c>
      <c r="G356" s="65">
        <v>10433</v>
      </c>
      <c r="H356" s="41">
        <v>16500</v>
      </c>
    </row>
    <row r="357" spans="1:8" x14ac:dyDescent="0.25">
      <c r="A357" s="34" t="s">
        <v>469</v>
      </c>
      <c r="B357" s="34" t="s">
        <v>470</v>
      </c>
      <c r="C357" s="70">
        <v>6774.57</v>
      </c>
      <c r="D357" s="65">
        <v>7705.47</v>
      </c>
      <c r="E357" s="65">
        <v>7829</v>
      </c>
      <c r="F357" s="65">
        <v>0</v>
      </c>
      <c r="G357" s="65">
        <v>8454.0400000000009</v>
      </c>
      <c r="H357" s="65">
        <f>G357*1.05</f>
        <v>8876.742000000002</v>
      </c>
    </row>
    <row r="358" spans="1:8" x14ac:dyDescent="0.25">
      <c r="A358" s="57" t="s">
        <v>471</v>
      </c>
      <c r="B358" s="57" t="s">
        <v>190</v>
      </c>
      <c r="C358" s="70">
        <v>1234.73</v>
      </c>
      <c r="D358" s="65">
        <v>1219.6099999999999</v>
      </c>
      <c r="E358" s="65">
        <v>1500</v>
      </c>
      <c r="F358" s="65">
        <v>951.46</v>
      </c>
      <c r="G358" s="65">
        <v>1200</v>
      </c>
      <c r="H358" s="65">
        <v>1500</v>
      </c>
    </row>
    <row r="359" spans="1:8" x14ac:dyDescent="0.25">
      <c r="A359" s="57" t="s">
        <v>900</v>
      </c>
      <c r="B359" s="57" t="s">
        <v>472</v>
      </c>
      <c r="C359" s="70">
        <v>0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</row>
    <row r="360" spans="1:8" x14ac:dyDescent="0.25">
      <c r="A360" s="57" t="s">
        <v>473</v>
      </c>
      <c r="B360" s="57" t="s">
        <v>192</v>
      </c>
      <c r="C360" s="70">
        <v>226.91000000000003</v>
      </c>
      <c r="D360" s="65">
        <v>1029.9000000000001</v>
      </c>
      <c r="E360" s="65">
        <v>250</v>
      </c>
      <c r="F360" s="65">
        <v>29.95</v>
      </c>
      <c r="G360" s="65">
        <v>250</v>
      </c>
      <c r="H360" s="65">
        <v>250</v>
      </c>
    </row>
    <row r="361" spans="1:8" x14ac:dyDescent="0.25">
      <c r="A361" s="57" t="s">
        <v>474</v>
      </c>
      <c r="B361" s="57" t="s">
        <v>196</v>
      </c>
      <c r="C361" s="70">
        <v>1027.1400000000001</v>
      </c>
      <c r="D361" s="65">
        <v>1759.3600000000001</v>
      </c>
      <c r="E361" s="65">
        <v>4500</v>
      </c>
      <c r="F361" s="65">
        <v>2932.41</v>
      </c>
      <c r="G361" s="65">
        <v>3500</v>
      </c>
      <c r="H361" s="65">
        <v>2500</v>
      </c>
    </row>
    <row r="362" spans="1:8" x14ac:dyDescent="0.25">
      <c r="A362" s="57" t="s">
        <v>475</v>
      </c>
      <c r="B362" s="57" t="s">
        <v>200</v>
      </c>
      <c r="C362" s="70">
        <v>0</v>
      </c>
      <c r="D362" s="65">
        <v>0</v>
      </c>
      <c r="E362" s="65">
        <v>1000</v>
      </c>
      <c r="F362" s="65">
        <v>592.17000000000007</v>
      </c>
      <c r="G362" s="65">
        <v>750</v>
      </c>
      <c r="H362" s="65">
        <v>100</v>
      </c>
    </row>
    <row r="363" spans="1:8" x14ac:dyDescent="0.25">
      <c r="A363" s="57" t="s">
        <v>476</v>
      </c>
      <c r="B363" s="57" t="s">
        <v>288</v>
      </c>
      <c r="C363" s="70">
        <v>883.87000000000012</v>
      </c>
      <c r="D363" s="65">
        <v>908.06000000000006</v>
      </c>
      <c r="E363" s="65">
        <v>1000</v>
      </c>
      <c r="F363" s="65">
        <v>2001.21</v>
      </c>
      <c r="G363" s="65">
        <v>2200</v>
      </c>
      <c r="H363" s="65">
        <v>1750</v>
      </c>
    </row>
    <row r="364" spans="1:8" x14ac:dyDescent="0.25">
      <c r="A364" s="57" t="s">
        <v>477</v>
      </c>
      <c r="B364" s="57" t="s">
        <v>478</v>
      </c>
      <c r="C364" s="70">
        <v>579.43999999999994</v>
      </c>
      <c r="D364" s="65">
        <v>805.04</v>
      </c>
      <c r="E364" s="65">
        <v>750</v>
      </c>
      <c r="F364" s="65">
        <v>738.12</v>
      </c>
      <c r="G364" s="65">
        <v>800</v>
      </c>
      <c r="H364" s="65">
        <v>800</v>
      </c>
    </row>
    <row r="365" spans="1:8" x14ac:dyDescent="0.25">
      <c r="A365" s="57" t="s">
        <v>479</v>
      </c>
      <c r="B365" s="57" t="s">
        <v>206</v>
      </c>
      <c r="C365" s="70">
        <v>873.59999999999991</v>
      </c>
      <c r="D365" s="65">
        <v>199.2</v>
      </c>
      <c r="E365" s="65">
        <v>300</v>
      </c>
      <c r="F365" s="65">
        <v>5757.6</v>
      </c>
      <c r="G365" s="65">
        <v>5760</v>
      </c>
      <c r="H365" s="65">
        <v>300</v>
      </c>
    </row>
    <row r="366" spans="1:8" x14ac:dyDescent="0.25">
      <c r="A366" s="57" t="s">
        <v>480</v>
      </c>
      <c r="B366" s="57" t="s">
        <v>481</v>
      </c>
      <c r="C366" s="70">
        <v>268.10000000000002</v>
      </c>
      <c r="D366" s="65">
        <v>989.4899999999999</v>
      </c>
      <c r="E366" s="65">
        <v>1000</v>
      </c>
      <c r="F366" s="65">
        <v>1386.76</v>
      </c>
      <c r="G366" s="65">
        <v>1500</v>
      </c>
      <c r="H366" s="65">
        <v>1000</v>
      </c>
    </row>
    <row r="367" spans="1:8" x14ac:dyDescent="0.25">
      <c r="A367" s="50" t="s">
        <v>482</v>
      </c>
      <c r="B367" s="50" t="s">
        <v>208</v>
      </c>
      <c r="C367" s="70">
        <v>17.98</v>
      </c>
      <c r="D367" s="65">
        <v>0</v>
      </c>
      <c r="E367" s="65">
        <v>0</v>
      </c>
      <c r="F367" s="65">
        <v>21.330000000000041</v>
      </c>
      <c r="G367" s="65">
        <v>50</v>
      </c>
      <c r="H367" s="65">
        <v>100</v>
      </c>
    </row>
    <row r="368" spans="1:8" x14ac:dyDescent="0.25">
      <c r="A368" s="57" t="s">
        <v>483</v>
      </c>
      <c r="B368" s="86" t="s">
        <v>212</v>
      </c>
      <c r="C368" s="70">
        <v>390.05</v>
      </c>
      <c r="D368" s="65">
        <v>658.56</v>
      </c>
      <c r="E368" s="65">
        <v>3470</v>
      </c>
      <c r="F368" s="65">
        <v>1675.33</v>
      </c>
      <c r="G368" s="65">
        <v>3470</v>
      </c>
      <c r="H368" s="65">
        <v>2500</v>
      </c>
    </row>
    <row r="369" spans="1:8" x14ac:dyDescent="0.25">
      <c r="A369" s="57" t="s">
        <v>484</v>
      </c>
      <c r="B369" s="57" t="s">
        <v>220</v>
      </c>
      <c r="C369" s="70">
        <v>250</v>
      </c>
      <c r="D369" s="65">
        <v>35</v>
      </c>
      <c r="E369" s="65">
        <v>150</v>
      </c>
      <c r="F369" s="65">
        <v>0</v>
      </c>
      <c r="G369" s="65">
        <v>150</v>
      </c>
      <c r="H369" s="65">
        <v>150</v>
      </c>
    </row>
    <row r="370" spans="1:8" x14ac:dyDescent="0.25">
      <c r="A370" s="57" t="s">
        <v>485</v>
      </c>
      <c r="B370" s="57" t="s">
        <v>222</v>
      </c>
      <c r="C370" s="70">
        <v>0</v>
      </c>
      <c r="D370" s="65">
        <v>0</v>
      </c>
      <c r="E370" s="65">
        <v>0</v>
      </c>
      <c r="F370" s="65">
        <v>0</v>
      </c>
      <c r="G370" s="65">
        <v>0</v>
      </c>
      <c r="H370" s="65">
        <v>0</v>
      </c>
    </row>
    <row r="371" spans="1:8" x14ac:dyDescent="0.25">
      <c r="A371" s="57" t="s">
        <v>486</v>
      </c>
      <c r="B371" s="50" t="s">
        <v>487</v>
      </c>
      <c r="C371" s="70">
        <v>4199</v>
      </c>
      <c r="D371" s="65">
        <v>154</v>
      </c>
      <c r="E371" s="65">
        <v>1000</v>
      </c>
      <c r="F371" s="65">
        <v>0</v>
      </c>
      <c r="G371" s="65">
        <v>1000</v>
      </c>
      <c r="H371" s="65">
        <v>1000</v>
      </c>
    </row>
    <row r="372" spans="1:8" x14ac:dyDescent="0.25">
      <c r="A372" s="57" t="s">
        <v>488</v>
      </c>
      <c r="B372" s="57" t="s">
        <v>226</v>
      </c>
      <c r="C372" s="70">
        <v>20315.71</v>
      </c>
      <c r="D372" s="65">
        <v>20338.990000000002</v>
      </c>
      <c r="E372" s="65">
        <v>20263.990000000002</v>
      </c>
      <c r="F372" s="65">
        <v>20263.990000000002</v>
      </c>
      <c r="G372" s="65">
        <v>20263.990000000002</v>
      </c>
      <c r="H372" s="65">
        <v>31500</v>
      </c>
    </row>
    <row r="373" spans="1:8" x14ac:dyDescent="0.25">
      <c r="A373" s="57" t="s">
        <v>489</v>
      </c>
      <c r="B373" s="57" t="s">
        <v>230</v>
      </c>
      <c r="C373" s="70">
        <v>455</v>
      </c>
      <c r="D373" s="65">
        <v>15525</v>
      </c>
      <c r="E373" s="65">
        <v>500</v>
      </c>
      <c r="F373" s="65">
        <v>390</v>
      </c>
      <c r="G373" s="65">
        <v>500</v>
      </c>
      <c r="H373" s="65">
        <v>500</v>
      </c>
    </row>
    <row r="374" spans="1:8" x14ac:dyDescent="0.25">
      <c r="A374" s="57" t="s">
        <v>490</v>
      </c>
      <c r="B374" s="57" t="s">
        <v>232</v>
      </c>
      <c r="C374" s="70">
        <v>0</v>
      </c>
      <c r="D374" s="65">
        <v>0</v>
      </c>
      <c r="E374" s="65">
        <v>0</v>
      </c>
      <c r="F374" s="65">
        <v>0</v>
      </c>
      <c r="G374" s="65">
        <v>0</v>
      </c>
      <c r="H374" s="65">
        <v>0</v>
      </c>
    </row>
    <row r="375" spans="1:8" x14ac:dyDescent="0.25">
      <c r="A375" s="57" t="s">
        <v>491</v>
      </c>
      <c r="B375" s="57" t="s">
        <v>234</v>
      </c>
      <c r="C375" s="70">
        <v>345</v>
      </c>
      <c r="D375" s="65">
        <v>0</v>
      </c>
      <c r="E375" s="65">
        <v>250</v>
      </c>
      <c r="F375" s="65">
        <v>170</v>
      </c>
      <c r="G375" s="65">
        <v>250</v>
      </c>
      <c r="H375" s="65">
        <v>300</v>
      </c>
    </row>
    <row r="376" spans="1:8" x14ac:dyDescent="0.25">
      <c r="A376" s="57" t="s">
        <v>492</v>
      </c>
      <c r="B376" s="57" t="s">
        <v>493</v>
      </c>
      <c r="C376" s="70">
        <v>0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</row>
    <row r="377" spans="1:8" x14ac:dyDescent="0.25">
      <c r="A377" s="57" t="s">
        <v>494</v>
      </c>
      <c r="B377" s="57" t="s">
        <v>495</v>
      </c>
      <c r="C377" s="70">
        <v>54477.090000000011</v>
      </c>
      <c r="D377" s="65">
        <v>46723.31</v>
      </c>
      <c r="E377" s="65">
        <v>50000</v>
      </c>
      <c r="F377" s="65">
        <v>46286</v>
      </c>
      <c r="G377" s="65">
        <v>50000</v>
      </c>
      <c r="H377" s="65">
        <v>50000</v>
      </c>
    </row>
    <row r="378" spans="1:8" x14ac:dyDescent="0.25">
      <c r="A378" s="57" t="s">
        <v>496</v>
      </c>
      <c r="B378" s="57" t="s">
        <v>497</v>
      </c>
      <c r="C378" s="70">
        <v>3035.79</v>
      </c>
      <c r="D378" s="65">
        <v>1058.29</v>
      </c>
      <c r="E378" s="65">
        <v>3500</v>
      </c>
      <c r="F378" s="65">
        <v>4318.34</v>
      </c>
      <c r="G378" s="65">
        <v>4500</v>
      </c>
      <c r="H378" s="65">
        <v>5000</v>
      </c>
    </row>
    <row r="379" spans="1:8" x14ac:dyDescent="0.25">
      <c r="A379" s="57" t="s">
        <v>498</v>
      </c>
      <c r="B379" s="57" t="s">
        <v>499</v>
      </c>
      <c r="C379" s="70">
        <v>2295.0500000000002</v>
      </c>
      <c r="D379" s="65">
        <v>1959.8000000000002</v>
      </c>
      <c r="E379" s="65">
        <v>3000</v>
      </c>
      <c r="F379" s="65">
        <v>1743.31</v>
      </c>
      <c r="G379" s="65">
        <v>3000</v>
      </c>
      <c r="H379" s="65">
        <v>3250</v>
      </c>
    </row>
    <row r="380" spans="1:8" x14ac:dyDescent="0.25">
      <c r="A380" s="57" t="s">
        <v>500</v>
      </c>
      <c r="B380" s="57" t="s">
        <v>501</v>
      </c>
      <c r="C380" s="70">
        <v>136469.66</v>
      </c>
      <c r="D380" s="65">
        <v>54365.43</v>
      </c>
      <c r="E380" s="65">
        <v>50000</v>
      </c>
      <c r="F380" s="65">
        <v>0</v>
      </c>
      <c r="G380" s="65">
        <v>50000</v>
      </c>
      <c r="H380" s="65">
        <v>50000</v>
      </c>
    </row>
    <row r="381" spans="1:8" x14ac:dyDescent="0.25">
      <c r="A381" s="57" t="s">
        <v>502</v>
      </c>
      <c r="B381" s="57" t="s">
        <v>503</v>
      </c>
      <c r="C381" s="70">
        <v>0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</row>
    <row r="382" spans="1:8" x14ac:dyDescent="0.25">
      <c r="A382" s="57" t="s">
        <v>504</v>
      </c>
      <c r="B382" s="57" t="s">
        <v>236</v>
      </c>
      <c r="C382" s="70">
        <v>1263.21</v>
      </c>
      <c r="D382" s="65">
        <v>1164.1200000000001</v>
      </c>
      <c r="E382" s="65">
        <v>1500</v>
      </c>
      <c r="F382" s="65">
        <v>1289.29</v>
      </c>
      <c r="G382" s="65">
        <v>1500</v>
      </c>
      <c r="H382" s="65">
        <v>1500</v>
      </c>
    </row>
    <row r="383" spans="1:8" x14ac:dyDescent="0.25">
      <c r="A383" s="57" t="s">
        <v>505</v>
      </c>
      <c r="B383" s="57" t="s">
        <v>238</v>
      </c>
      <c r="C383" s="70">
        <v>2935.24</v>
      </c>
      <c r="D383" s="65">
        <v>3052.02</v>
      </c>
      <c r="E383" s="65">
        <v>3000</v>
      </c>
      <c r="F383" s="65">
        <v>2636.23</v>
      </c>
      <c r="G383" s="65">
        <v>3000</v>
      </c>
      <c r="H383" s="65">
        <v>3000</v>
      </c>
    </row>
    <row r="384" spans="1:8" x14ac:dyDescent="0.25">
      <c r="A384" s="57" t="s">
        <v>506</v>
      </c>
      <c r="B384" s="57" t="s">
        <v>507</v>
      </c>
      <c r="C384" s="70">
        <v>46218.35</v>
      </c>
      <c r="D384" s="65">
        <v>46012.45</v>
      </c>
      <c r="E384" s="65">
        <v>49000</v>
      </c>
      <c r="F384" s="65">
        <v>42273.119999999995</v>
      </c>
      <c r="G384" s="65">
        <v>49000</v>
      </c>
      <c r="H384" s="65">
        <v>49000</v>
      </c>
    </row>
    <row r="385" spans="1:8" x14ac:dyDescent="0.25">
      <c r="A385" s="57" t="s">
        <v>508</v>
      </c>
      <c r="B385" s="57" t="s">
        <v>509</v>
      </c>
      <c r="C385" s="70">
        <v>0</v>
      </c>
      <c r="D385" s="65">
        <v>0</v>
      </c>
      <c r="E385" s="65">
        <v>0</v>
      </c>
      <c r="F385" s="65">
        <v>0</v>
      </c>
      <c r="G385" s="65">
        <v>10000</v>
      </c>
      <c r="H385" s="65">
        <v>10000</v>
      </c>
    </row>
    <row r="386" spans="1:8" x14ac:dyDescent="0.25">
      <c r="A386" s="57" t="s">
        <v>510</v>
      </c>
      <c r="B386" s="57" t="s">
        <v>511</v>
      </c>
      <c r="C386" s="70">
        <v>0</v>
      </c>
      <c r="D386" s="65">
        <v>0</v>
      </c>
      <c r="E386" s="65">
        <v>0</v>
      </c>
      <c r="F386" s="65">
        <v>0</v>
      </c>
      <c r="G386" s="65">
        <v>0</v>
      </c>
      <c r="H386" s="65">
        <v>0</v>
      </c>
    </row>
    <row r="387" spans="1:8" x14ac:dyDescent="0.25">
      <c r="A387" s="57" t="s">
        <v>512</v>
      </c>
      <c r="B387" s="57" t="s">
        <v>240</v>
      </c>
      <c r="C387" s="70">
        <v>13370.940000000002</v>
      </c>
      <c r="D387" s="65">
        <v>9633.94</v>
      </c>
      <c r="E387" s="65">
        <v>13000</v>
      </c>
      <c r="F387" s="65">
        <v>12084.979999999998</v>
      </c>
      <c r="G387" s="65">
        <v>13000</v>
      </c>
      <c r="H387" s="65">
        <v>13500</v>
      </c>
    </row>
    <row r="388" spans="1:8" x14ac:dyDescent="0.25">
      <c r="A388" s="57" t="s">
        <v>513</v>
      </c>
      <c r="B388" s="57" t="s">
        <v>242</v>
      </c>
      <c r="C388" s="70">
        <v>1827.6999999999998</v>
      </c>
      <c r="D388" s="65">
        <v>3954.99</v>
      </c>
      <c r="E388" s="65">
        <v>4000</v>
      </c>
      <c r="F388" s="65">
        <v>1772.27</v>
      </c>
      <c r="G388" s="65">
        <v>4000</v>
      </c>
      <c r="H388" s="65">
        <v>3000</v>
      </c>
    </row>
    <row r="389" spans="1:8" x14ac:dyDescent="0.25">
      <c r="A389" s="57" t="s">
        <v>514</v>
      </c>
      <c r="B389" s="57" t="s">
        <v>316</v>
      </c>
      <c r="C389" s="70">
        <v>3402.42</v>
      </c>
      <c r="D389" s="65">
        <v>1234.68</v>
      </c>
      <c r="E389" s="65">
        <v>2500</v>
      </c>
      <c r="F389" s="65">
        <v>703.48</v>
      </c>
      <c r="G389" s="65">
        <v>2500</v>
      </c>
      <c r="H389" s="65">
        <v>2000</v>
      </c>
    </row>
    <row r="390" spans="1:8" x14ac:dyDescent="0.25">
      <c r="A390" s="57" t="s">
        <v>515</v>
      </c>
      <c r="B390" s="57" t="s">
        <v>244</v>
      </c>
      <c r="C390" s="70">
        <v>3396.64</v>
      </c>
      <c r="D390" s="65">
        <v>12080.609999999999</v>
      </c>
      <c r="E390" s="65">
        <v>29980</v>
      </c>
      <c r="F390" s="65">
        <v>26553.670000000002</v>
      </c>
      <c r="G390" s="65">
        <v>29980</v>
      </c>
      <c r="H390" s="65">
        <v>30000</v>
      </c>
    </row>
    <row r="391" spans="1:8" x14ac:dyDescent="0.25">
      <c r="A391" s="57" t="s">
        <v>516</v>
      </c>
      <c r="B391" s="57" t="s">
        <v>517</v>
      </c>
      <c r="C391" s="70">
        <v>7043.99</v>
      </c>
      <c r="D391" s="65">
        <v>6472.53</v>
      </c>
      <c r="E391" s="65">
        <v>5000</v>
      </c>
      <c r="F391" s="65">
        <v>3085.7200000000007</v>
      </c>
      <c r="G391" s="65">
        <v>5000</v>
      </c>
      <c r="H391" s="65">
        <v>4000</v>
      </c>
    </row>
    <row r="392" spans="1:8" x14ac:dyDescent="0.25">
      <c r="A392" s="57" t="s">
        <v>518</v>
      </c>
      <c r="B392" s="57" t="s">
        <v>519</v>
      </c>
      <c r="C392" s="70">
        <v>21195.550000000003</v>
      </c>
      <c r="D392" s="65">
        <v>16813.960000000003</v>
      </c>
      <c r="E392" s="65">
        <v>15000</v>
      </c>
      <c r="F392" s="65">
        <v>11780.97</v>
      </c>
      <c r="G392" s="65">
        <v>15000</v>
      </c>
      <c r="H392" s="65">
        <v>7500</v>
      </c>
    </row>
    <row r="393" spans="1:8" x14ac:dyDescent="0.25">
      <c r="A393" s="57" t="s">
        <v>520</v>
      </c>
      <c r="B393" s="50" t="s">
        <v>319</v>
      </c>
      <c r="C393" s="70">
        <v>50</v>
      </c>
      <c r="D393" s="65">
        <v>0</v>
      </c>
      <c r="E393" s="65">
        <v>500</v>
      </c>
      <c r="F393" s="65">
        <v>50</v>
      </c>
      <c r="G393" s="65">
        <v>500</v>
      </c>
      <c r="H393" s="65">
        <v>0</v>
      </c>
    </row>
    <row r="394" spans="1:8" x14ac:dyDescent="0.25">
      <c r="A394" s="57" t="s">
        <v>521</v>
      </c>
      <c r="B394" s="57" t="s">
        <v>250</v>
      </c>
      <c r="C394" s="70">
        <v>2898.71</v>
      </c>
      <c r="D394" s="65">
        <v>31418.5</v>
      </c>
      <c r="E394" s="65">
        <v>5000</v>
      </c>
      <c r="F394" s="65">
        <v>640.07999999999993</v>
      </c>
      <c r="G394" s="65">
        <v>5000</v>
      </c>
      <c r="H394" s="65">
        <v>2500</v>
      </c>
    </row>
    <row r="395" spans="1:8" x14ac:dyDescent="0.25">
      <c r="A395" s="34" t="s">
        <v>522</v>
      </c>
      <c r="B395" s="34" t="s">
        <v>252</v>
      </c>
      <c r="C395" s="70">
        <v>0</v>
      </c>
      <c r="D395" s="65">
        <v>0</v>
      </c>
      <c r="E395" s="65">
        <v>0</v>
      </c>
      <c r="F395" s="65">
        <v>0</v>
      </c>
      <c r="G395" s="65">
        <v>0</v>
      </c>
      <c r="H395" s="65">
        <v>0</v>
      </c>
    </row>
    <row r="396" spans="1:8" x14ac:dyDescent="0.25">
      <c r="A396" s="34" t="s">
        <v>523</v>
      </c>
      <c r="B396" s="12" t="s">
        <v>524</v>
      </c>
      <c r="C396" s="70">
        <v>12</v>
      </c>
      <c r="D396" s="65">
        <v>12</v>
      </c>
      <c r="E396" s="65">
        <v>12</v>
      </c>
      <c r="F396" s="65">
        <v>12</v>
      </c>
      <c r="G396" s="65">
        <v>12</v>
      </c>
      <c r="H396" s="65">
        <v>12</v>
      </c>
    </row>
    <row r="397" spans="1:8" x14ac:dyDescent="0.25">
      <c r="A397" s="34" t="s">
        <v>525</v>
      </c>
      <c r="B397" s="34" t="s">
        <v>325</v>
      </c>
      <c r="C397" s="70">
        <v>0</v>
      </c>
      <c r="D397" s="65">
        <v>365.88</v>
      </c>
      <c r="E397" s="65">
        <v>1000</v>
      </c>
      <c r="F397" s="65">
        <v>0</v>
      </c>
      <c r="G397" s="65">
        <v>1000</v>
      </c>
      <c r="H397" s="65">
        <v>1000</v>
      </c>
    </row>
    <row r="398" spans="1:8" x14ac:dyDescent="0.25">
      <c r="A398" s="34" t="s">
        <v>526</v>
      </c>
      <c r="B398" s="12" t="s">
        <v>527</v>
      </c>
      <c r="C398" s="70">
        <v>0</v>
      </c>
      <c r="D398" s="65">
        <v>0</v>
      </c>
      <c r="E398" s="65">
        <v>0</v>
      </c>
      <c r="F398" s="65">
        <v>0</v>
      </c>
      <c r="G398" s="65">
        <v>0</v>
      </c>
      <c r="H398" s="65">
        <v>0</v>
      </c>
    </row>
    <row r="399" spans="1:8" ht="15.75" thickBot="1" x14ac:dyDescent="0.3">
      <c r="A399" s="34" t="s">
        <v>528</v>
      </c>
      <c r="B399" s="34" t="s">
        <v>259</v>
      </c>
      <c r="C399" s="73">
        <v>226403.98</v>
      </c>
      <c r="D399" s="66">
        <v>251992.56</v>
      </c>
      <c r="E399" s="66">
        <v>259801.78769999999</v>
      </c>
      <c r="F399" s="66">
        <v>230669.39999999997</v>
      </c>
      <c r="G399" s="66">
        <f>G325*0.36</f>
        <v>265167.90720000002</v>
      </c>
      <c r="H399" s="66">
        <f>((H325-6000)*0.36)+3000</f>
        <v>272145.42580799997</v>
      </c>
    </row>
    <row r="400" spans="1:8" x14ac:dyDescent="0.25">
      <c r="A400" s="27" t="s">
        <v>529</v>
      </c>
      <c r="B400" s="27"/>
      <c r="C400" s="59">
        <f>SUM(C345:C399)</f>
        <v>753674.65</v>
      </c>
      <c r="D400" s="69">
        <f>SUM(D345:D399)</f>
        <v>723022.19</v>
      </c>
      <c r="E400" s="69">
        <f t="shared" ref="E400:H400" si="25">SUM(E345:E399)</f>
        <v>798079.77769999998</v>
      </c>
      <c r="F400" s="69">
        <f t="shared" si="25"/>
        <v>628073.6399999999</v>
      </c>
      <c r="G400" s="69">
        <f t="shared" si="25"/>
        <v>794524.09239999996</v>
      </c>
      <c r="H400" s="69">
        <f t="shared" si="25"/>
        <v>836614.25420799991</v>
      </c>
    </row>
    <row r="401" spans="1:8" x14ac:dyDescent="0.25">
      <c r="A401" s="34"/>
      <c r="B401" s="34"/>
      <c r="C401" s="36"/>
      <c r="D401" s="37"/>
      <c r="E401" s="37"/>
      <c r="F401" s="37"/>
      <c r="G401" s="37"/>
      <c r="H401" s="37"/>
    </row>
    <row r="402" spans="1:8" x14ac:dyDescent="0.25">
      <c r="A402" s="27" t="s">
        <v>428</v>
      </c>
      <c r="B402" s="27"/>
      <c r="C402" s="62">
        <f t="shared" ref="C402:H402" si="26">C342-C400</f>
        <v>-38669.770000000019</v>
      </c>
      <c r="D402" s="85">
        <f t="shared" si="26"/>
        <v>88989.940000000061</v>
      </c>
      <c r="E402" s="69">
        <f t="shared" si="26"/>
        <v>923.86230000003707</v>
      </c>
      <c r="F402" s="69">
        <f t="shared" si="26"/>
        <v>150759.08000000007</v>
      </c>
      <c r="G402" s="69">
        <f t="shared" si="26"/>
        <v>36518.937600000063</v>
      </c>
      <c r="H402" s="69">
        <f t="shared" si="26"/>
        <v>6726.9285920000402</v>
      </c>
    </row>
    <row r="403" spans="1:8" x14ac:dyDescent="0.25">
      <c r="A403" s="98"/>
      <c r="B403" s="98"/>
      <c r="C403" s="62"/>
      <c r="D403" s="85"/>
      <c r="E403" s="69"/>
      <c r="F403" s="69"/>
      <c r="G403" s="69"/>
      <c r="H403" s="69"/>
    </row>
    <row r="404" spans="1:8" x14ac:dyDescent="0.25">
      <c r="A404" s="22" t="s">
        <v>929</v>
      </c>
      <c r="B404" s="27"/>
      <c r="C404" s="62"/>
      <c r="D404" s="62"/>
      <c r="E404" s="62"/>
      <c r="F404" s="62"/>
      <c r="G404" s="62"/>
      <c r="H404" s="62"/>
    </row>
    <row r="405" spans="1:8" ht="8.25" customHeight="1" x14ac:dyDescent="0.25">
      <c r="A405" s="35"/>
      <c r="B405" s="27"/>
      <c r="C405" s="62"/>
      <c r="D405" s="62"/>
      <c r="E405" s="62"/>
      <c r="F405" s="62"/>
      <c r="G405" s="62"/>
      <c r="H405" s="62"/>
    </row>
    <row r="406" spans="1:8" x14ac:dyDescent="0.25">
      <c r="A406" s="22" t="s">
        <v>806</v>
      </c>
      <c r="B406" s="27"/>
      <c r="C406" s="59">
        <f>C435</f>
        <v>1243271.25</v>
      </c>
      <c r="D406" s="59">
        <f t="shared" ref="D406" si="27">D435</f>
        <v>1264808.0699999998</v>
      </c>
      <c r="E406" s="59">
        <f t="shared" ref="E406:H406" si="28">E435</f>
        <v>1284525.4099999999</v>
      </c>
      <c r="F406" s="59">
        <f t="shared" si="28"/>
        <v>1230792.1600000001</v>
      </c>
      <c r="G406" s="59">
        <f t="shared" si="28"/>
        <v>1298298</v>
      </c>
      <c r="H406" s="59">
        <f t="shared" si="28"/>
        <v>1307882.1000000001</v>
      </c>
    </row>
    <row r="407" spans="1:8" ht="8.25" customHeight="1" x14ac:dyDescent="0.25">
      <c r="A407" s="35"/>
      <c r="B407" s="27"/>
      <c r="C407" s="59"/>
      <c r="D407" s="59"/>
      <c r="E407" s="59"/>
      <c r="F407" s="59"/>
      <c r="G407" s="59"/>
      <c r="H407" s="59"/>
    </row>
    <row r="408" spans="1:8" ht="15.75" thickBot="1" x14ac:dyDescent="0.3">
      <c r="A408" s="22" t="s">
        <v>427</v>
      </c>
      <c r="B408" s="27"/>
      <c r="C408" s="93">
        <f>C513</f>
        <v>981757.49000000022</v>
      </c>
      <c r="D408" s="93">
        <f t="shared" ref="D408" si="29">D513</f>
        <v>1123999.44</v>
      </c>
      <c r="E408" s="93">
        <f t="shared" ref="E408:H408" si="30">E513</f>
        <v>1271097.0567999999</v>
      </c>
      <c r="F408" s="93">
        <f t="shared" si="30"/>
        <v>986040.71</v>
      </c>
      <c r="G408" s="93">
        <f t="shared" si="30"/>
        <v>1296061.6768</v>
      </c>
      <c r="H408" s="93">
        <f t="shared" si="30"/>
        <v>1301138.3740000001</v>
      </c>
    </row>
    <row r="409" spans="1:8" ht="8.25" customHeight="1" x14ac:dyDescent="0.25">
      <c r="A409" s="35"/>
      <c r="B409" s="27"/>
      <c r="C409" s="72"/>
      <c r="D409" s="72"/>
      <c r="E409" s="72"/>
      <c r="F409" s="72"/>
      <c r="G409" s="72"/>
      <c r="H409" s="72"/>
    </row>
    <row r="410" spans="1:8" x14ac:dyDescent="0.25">
      <c r="A410" s="22" t="s">
        <v>428</v>
      </c>
      <c r="B410" s="27"/>
      <c r="C410" s="59">
        <f>C406-C408</f>
        <v>261513.75999999978</v>
      </c>
      <c r="D410" s="59">
        <f t="shared" ref="D410" si="31">D406-D408</f>
        <v>140808.62999999989</v>
      </c>
      <c r="E410" s="59">
        <f t="shared" ref="E410:H410" si="32">E406-E408</f>
        <v>13428.353200000012</v>
      </c>
      <c r="F410" s="59">
        <f t="shared" si="32"/>
        <v>244751.45000000019</v>
      </c>
      <c r="G410" s="59">
        <f t="shared" si="32"/>
        <v>2236.3231999999844</v>
      </c>
      <c r="H410" s="59">
        <f t="shared" si="32"/>
        <v>6743.7260000000242</v>
      </c>
    </row>
    <row r="411" spans="1:8" x14ac:dyDescent="0.25">
      <c r="A411" s="22"/>
      <c r="B411" s="27"/>
      <c r="C411" s="36"/>
      <c r="D411" s="36"/>
      <c r="E411" s="36"/>
      <c r="F411" s="36"/>
      <c r="G411" s="36"/>
      <c r="H411" s="36"/>
    </row>
    <row r="412" spans="1:8" x14ac:dyDescent="0.25">
      <c r="A412" s="22" t="s">
        <v>2</v>
      </c>
      <c r="B412" s="27"/>
      <c r="C412" s="36"/>
      <c r="D412" s="36"/>
      <c r="E412" s="36"/>
      <c r="F412" s="36"/>
      <c r="G412" s="36"/>
      <c r="H412" s="36"/>
    </row>
    <row r="413" spans="1:8" x14ac:dyDescent="0.25">
      <c r="A413" s="12" t="s">
        <v>530</v>
      </c>
      <c r="B413" s="12" t="s">
        <v>531</v>
      </c>
      <c r="C413" s="70">
        <v>308324.32999999996</v>
      </c>
      <c r="D413" s="65">
        <v>340580.18999999994</v>
      </c>
      <c r="E413" s="65">
        <v>353377.98</v>
      </c>
      <c r="F413" s="65">
        <v>344848.54</v>
      </c>
      <c r="G413" s="65">
        <v>368273</v>
      </c>
      <c r="H413" s="65">
        <f>373797.1+3000</f>
        <v>376797.1</v>
      </c>
    </row>
    <row r="414" spans="1:8" x14ac:dyDescent="0.25">
      <c r="A414" s="34" t="s">
        <v>532</v>
      </c>
      <c r="B414" s="34" t="s">
        <v>533</v>
      </c>
      <c r="C414" s="70">
        <v>0</v>
      </c>
      <c r="D414" s="65">
        <v>0</v>
      </c>
      <c r="E414" s="65">
        <v>60</v>
      </c>
      <c r="F414" s="65">
        <v>97.09</v>
      </c>
      <c r="G414" s="65">
        <v>98</v>
      </c>
      <c r="H414" s="65">
        <v>60</v>
      </c>
    </row>
    <row r="415" spans="1:8" x14ac:dyDescent="0.25">
      <c r="A415" s="34" t="s">
        <v>534</v>
      </c>
      <c r="B415" s="34" t="s">
        <v>535</v>
      </c>
      <c r="C415" s="70">
        <v>12000</v>
      </c>
      <c r="D415" s="65">
        <v>15000</v>
      </c>
      <c r="E415" s="65">
        <v>22000</v>
      </c>
      <c r="F415" s="65">
        <v>18000</v>
      </c>
      <c r="G415" s="65">
        <v>22000</v>
      </c>
      <c r="H415" s="65">
        <v>22000</v>
      </c>
    </row>
    <row r="416" spans="1:8" x14ac:dyDescent="0.25">
      <c r="A416" s="34" t="s">
        <v>536</v>
      </c>
      <c r="B416" s="34" t="s">
        <v>537</v>
      </c>
      <c r="C416" s="70">
        <v>776522.14999999991</v>
      </c>
      <c r="D416" s="65">
        <v>754666.33000000007</v>
      </c>
      <c r="E416" s="65">
        <v>760000</v>
      </c>
      <c r="F416" s="65">
        <v>729552.51</v>
      </c>
      <c r="G416" s="65">
        <v>760000</v>
      </c>
      <c r="H416" s="65">
        <v>760000</v>
      </c>
    </row>
    <row r="417" spans="1:8" x14ac:dyDescent="0.25">
      <c r="A417" s="34" t="s">
        <v>538</v>
      </c>
      <c r="B417" s="34" t="s">
        <v>539</v>
      </c>
      <c r="C417" s="70">
        <v>125266.19</v>
      </c>
      <c r="D417" s="65">
        <v>133712.65</v>
      </c>
      <c r="E417" s="65">
        <v>132090</v>
      </c>
      <c r="F417" s="65">
        <v>129598.81</v>
      </c>
      <c r="G417" s="65">
        <v>135000</v>
      </c>
      <c r="H417" s="65">
        <v>140500</v>
      </c>
    </row>
    <row r="418" spans="1:8" x14ac:dyDescent="0.25">
      <c r="A418" s="34" t="s">
        <v>540</v>
      </c>
      <c r="B418" s="34" t="s">
        <v>541</v>
      </c>
      <c r="C418" s="70">
        <v>150</v>
      </c>
      <c r="D418" s="65">
        <v>390</v>
      </c>
      <c r="E418" s="65">
        <v>400</v>
      </c>
      <c r="F418" s="65">
        <v>270</v>
      </c>
      <c r="G418" s="65">
        <v>400</v>
      </c>
      <c r="H418" s="65">
        <v>400</v>
      </c>
    </row>
    <row r="419" spans="1:8" x14ac:dyDescent="0.25">
      <c r="A419" s="34" t="s">
        <v>542</v>
      </c>
      <c r="B419" s="12" t="s">
        <v>543</v>
      </c>
      <c r="C419" s="70">
        <v>1750</v>
      </c>
      <c r="D419" s="65">
        <v>1750</v>
      </c>
      <c r="E419" s="65">
        <v>1800</v>
      </c>
      <c r="F419" s="65">
        <v>2050</v>
      </c>
      <c r="G419" s="65">
        <v>3000</v>
      </c>
      <c r="H419" s="65">
        <v>1800</v>
      </c>
    </row>
    <row r="420" spans="1:8" x14ac:dyDescent="0.25">
      <c r="A420" s="12" t="s">
        <v>544</v>
      </c>
      <c r="B420" s="12" t="s">
        <v>43</v>
      </c>
      <c r="C420" s="70">
        <v>1075.52</v>
      </c>
      <c r="D420" s="65">
        <v>2132.0000000000005</v>
      </c>
      <c r="E420" s="65">
        <v>3700</v>
      </c>
      <c r="F420" s="65">
        <v>3921.42</v>
      </c>
      <c r="G420" s="65">
        <v>4000</v>
      </c>
      <c r="H420" s="65">
        <v>4000</v>
      </c>
    </row>
    <row r="421" spans="1:8" x14ac:dyDescent="0.25">
      <c r="A421" s="34" t="s">
        <v>545</v>
      </c>
      <c r="B421" s="34" t="s">
        <v>49</v>
      </c>
      <c r="C421" s="70">
        <v>0</v>
      </c>
      <c r="D421" s="65">
        <v>0</v>
      </c>
      <c r="E421" s="65">
        <v>0</v>
      </c>
      <c r="F421" s="65">
        <v>0</v>
      </c>
      <c r="G421" s="65">
        <v>0</v>
      </c>
      <c r="H421" s="65">
        <v>0</v>
      </c>
    </row>
    <row r="422" spans="1:8" x14ac:dyDescent="0.25">
      <c r="A422" s="34" t="s">
        <v>546</v>
      </c>
      <c r="B422" s="34" t="s">
        <v>446</v>
      </c>
      <c r="C422" s="70">
        <v>0</v>
      </c>
      <c r="D422" s="65">
        <v>0</v>
      </c>
      <c r="E422" s="65">
        <v>0</v>
      </c>
      <c r="F422" s="65">
        <v>0</v>
      </c>
      <c r="G422" s="65">
        <v>0</v>
      </c>
      <c r="H422" s="65">
        <v>0</v>
      </c>
    </row>
    <row r="423" spans="1:8" x14ac:dyDescent="0.25">
      <c r="A423" s="34" t="s">
        <v>547</v>
      </c>
      <c r="B423" s="34" t="s">
        <v>548</v>
      </c>
      <c r="C423" s="70">
        <v>0</v>
      </c>
      <c r="D423" s="65">
        <v>37.5</v>
      </c>
      <c r="E423" s="65">
        <v>200</v>
      </c>
      <c r="F423" s="65">
        <v>59.57</v>
      </c>
      <c r="G423" s="65">
        <v>75</v>
      </c>
      <c r="H423" s="65">
        <v>25</v>
      </c>
    </row>
    <row r="424" spans="1:8" x14ac:dyDescent="0.25">
      <c r="A424" s="34" t="s">
        <v>549</v>
      </c>
      <c r="B424" s="34" t="s">
        <v>53</v>
      </c>
      <c r="C424" s="70">
        <v>7459.3099999999995</v>
      </c>
      <c r="D424" s="65">
        <v>6148.07</v>
      </c>
      <c r="E424" s="65">
        <v>4000</v>
      </c>
      <c r="F424" s="65">
        <v>2142.2200000000003</v>
      </c>
      <c r="G424" s="65">
        <v>2200</v>
      </c>
      <c r="H424" s="65">
        <v>2200</v>
      </c>
    </row>
    <row r="425" spans="1:8" x14ac:dyDescent="0.25">
      <c r="A425" s="34" t="s">
        <v>550</v>
      </c>
      <c r="B425" s="34" t="s">
        <v>551</v>
      </c>
      <c r="C425" s="70">
        <v>0</v>
      </c>
      <c r="D425" s="65">
        <v>0</v>
      </c>
      <c r="E425" s="65">
        <v>0</v>
      </c>
      <c r="F425" s="65">
        <v>0</v>
      </c>
      <c r="G425" s="65">
        <v>0</v>
      </c>
      <c r="H425" s="65">
        <v>0</v>
      </c>
    </row>
    <row r="426" spans="1:8" x14ac:dyDescent="0.25">
      <c r="A426" s="34" t="s">
        <v>552</v>
      </c>
      <c r="B426" s="34" t="s">
        <v>553</v>
      </c>
      <c r="C426" s="70">
        <v>15.75</v>
      </c>
      <c r="D426" s="65">
        <v>9526.130000000001</v>
      </c>
      <c r="E426" s="65">
        <v>3897.43</v>
      </c>
      <c r="F426" s="65">
        <v>252</v>
      </c>
      <c r="G426" s="65">
        <v>252</v>
      </c>
      <c r="H426" s="65">
        <v>100</v>
      </c>
    </row>
    <row r="427" spans="1:8" x14ac:dyDescent="0.25">
      <c r="A427" s="24" t="s">
        <v>911</v>
      </c>
      <c r="B427" s="24" t="s">
        <v>907</v>
      </c>
      <c r="C427" s="65">
        <v>0</v>
      </c>
      <c r="D427" s="65">
        <v>0</v>
      </c>
      <c r="E427" s="65">
        <v>3000</v>
      </c>
      <c r="F427" s="65">
        <v>0</v>
      </c>
      <c r="G427" s="65">
        <v>3000</v>
      </c>
      <c r="H427" s="65">
        <v>0</v>
      </c>
    </row>
    <row r="428" spans="1:8" x14ac:dyDescent="0.25">
      <c r="A428" s="34" t="s">
        <v>554</v>
      </c>
      <c r="B428" s="34" t="s">
        <v>47</v>
      </c>
      <c r="C428" s="70">
        <v>0</v>
      </c>
      <c r="D428" s="65">
        <v>0</v>
      </c>
      <c r="E428" s="65">
        <v>0</v>
      </c>
      <c r="F428" s="65">
        <v>0</v>
      </c>
      <c r="G428" s="65">
        <v>0</v>
      </c>
      <c r="H428" s="65">
        <v>0</v>
      </c>
    </row>
    <row r="429" spans="1:8" x14ac:dyDescent="0.25">
      <c r="A429" s="34" t="s">
        <v>555</v>
      </c>
      <c r="B429" s="12" t="s">
        <v>59</v>
      </c>
      <c r="C429" s="70">
        <v>58</v>
      </c>
      <c r="D429" s="65">
        <v>241.2</v>
      </c>
      <c r="E429" s="65">
        <v>0</v>
      </c>
      <c r="F429" s="65">
        <v>0</v>
      </c>
      <c r="G429" s="65">
        <v>0</v>
      </c>
      <c r="H429" s="65">
        <v>0</v>
      </c>
    </row>
    <row r="430" spans="1:8" x14ac:dyDescent="0.25">
      <c r="A430" s="34" t="s">
        <v>556</v>
      </c>
      <c r="B430" s="12" t="s">
        <v>557</v>
      </c>
      <c r="C430" s="70">
        <v>0</v>
      </c>
      <c r="D430" s="65">
        <v>624</v>
      </c>
      <c r="E430" s="65">
        <v>0</v>
      </c>
      <c r="F430" s="65">
        <v>0</v>
      </c>
      <c r="G430" s="65">
        <v>0</v>
      </c>
      <c r="H430" s="65">
        <v>0</v>
      </c>
    </row>
    <row r="431" spans="1:8" x14ac:dyDescent="0.25">
      <c r="A431" s="34" t="s">
        <v>558</v>
      </c>
      <c r="B431" s="12" t="s">
        <v>88</v>
      </c>
      <c r="C431" s="70">
        <v>10650</v>
      </c>
      <c r="D431" s="65">
        <v>0</v>
      </c>
      <c r="E431" s="65">
        <v>0</v>
      </c>
      <c r="F431" s="65">
        <v>0</v>
      </c>
      <c r="G431" s="65">
        <v>0</v>
      </c>
      <c r="H431" s="65">
        <v>0</v>
      </c>
    </row>
    <row r="432" spans="1:8" ht="15.75" thickBot="1" x14ac:dyDescent="0.3">
      <c r="A432" s="34" t="s">
        <v>559</v>
      </c>
      <c r="B432" s="34" t="s">
        <v>560</v>
      </c>
      <c r="C432" s="73">
        <v>0</v>
      </c>
      <c r="D432" s="66">
        <v>0</v>
      </c>
      <c r="E432" s="66">
        <v>0</v>
      </c>
      <c r="F432" s="66">
        <v>0</v>
      </c>
      <c r="G432" s="66">
        <v>0</v>
      </c>
      <c r="H432" s="66">
        <v>0</v>
      </c>
    </row>
    <row r="433" spans="1:8" x14ac:dyDescent="0.25">
      <c r="A433" s="27" t="s">
        <v>561</v>
      </c>
      <c r="B433" s="27"/>
      <c r="C433" s="72">
        <f>SUM(C413:C432)</f>
        <v>1243271.25</v>
      </c>
      <c r="D433" s="67">
        <f>SUM(D413:D432)</f>
        <v>1264808.0699999998</v>
      </c>
      <c r="E433" s="67">
        <f>SUM(E413:E432)</f>
        <v>1284525.4099999999</v>
      </c>
      <c r="F433" s="67">
        <f>SUM(F413:F432)</f>
        <v>1230792.1600000001</v>
      </c>
      <c r="G433" s="67">
        <f>SUM(G413:G432)</f>
        <v>1298298</v>
      </c>
      <c r="H433" s="67">
        <f>SUM(H413:H432)</f>
        <v>1307882.1000000001</v>
      </c>
    </row>
    <row r="434" spans="1:8" x14ac:dyDescent="0.25">
      <c r="A434" s="34"/>
      <c r="B434" s="34"/>
      <c r="C434" s="59"/>
      <c r="D434" s="69"/>
      <c r="E434" s="69"/>
      <c r="F434" s="69"/>
      <c r="G434" s="69"/>
      <c r="H434" s="69"/>
    </row>
    <row r="435" spans="1:8" x14ac:dyDescent="0.25">
      <c r="A435" s="27" t="s">
        <v>155</v>
      </c>
      <c r="B435" s="27"/>
      <c r="C435" s="59">
        <f>C433</f>
        <v>1243271.25</v>
      </c>
      <c r="D435" s="69">
        <f>D433</f>
        <v>1264808.0699999998</v>
      </c>
      <c r="E435" s="69">
        <f t="shared" ref="E435:H435" si="33">E433</f>
        <v>1284525.4099999999</v>
      </c>
      <c r="F435" s="69">
        <f t="shared" si="33"/>
        <v>1230792.1600000001</v>
      </c>
      <c r="G435" s="69">
        <f t="shared" si="33"/>
        <v>1298298</v>
      </c>
      <c r="H435" s="69">
        <f t="shared" si="33"/>
        <v>1307882.1000000001</v>
      </c>
    </row>
    <row r="436" spans="1:8" x14ac:dyDescent="0.25">
      <c r="A436" s="27" t="s">
        <v>156</v>
      </c>
      <c r="B436" s="34"/>
      <c r="C436" s="36"/>
      <c r="D436" s="37"/>
      <c r="E436" s="37"/>
      <c r="F436" s="37"/>
      <c r="G436" s="37"/>
      <c r="H436" s="37"/>
    </row>
    <row r="437" spans="1:8" x14ac:dyDescent="0.25">
      <c r="A437" s="34" t="s">
        <v>562</v>
      </c>
      <c r="B437" s="34" t="s">
        <v>158</v>
      </c>
      <c r="C437" s="70">
        <v>176389.24000000002</v>
      </c>
      <c r="D437" s="65">
        <v>164967.43</v>
      </c>
      <c r="E437" s="65">
        <v>185781.46</v>
      </c>
      <c r="F437" s="65">
        <v>168520.06000000003</v>
      </c>
      <c r="G437" s="65">
        <v>177525.46</v>
      </c>
      <c r="H437" s="65">
        <v>226700</v>
      </c>
    </row>
    <row r="438" spans="1:8" x14ac:dyDescent="0.25">
      <c r="A438" s="34" t="s">
        <v>563</v>
      </c>
      <c r="B438" s="34" t="s">
        <v>160</v>
      </c>
      <c r="C438" s="70">
        <v>9772.4999999999982</v>
      </c>
      <c r="D438" s="65">
        <v>8912.52</v>
      </c>
      <c r="E438" s="65">
        <v>13551</v>
      </c>
      <c r="F438" s="65">
        <v>9504</v>
      </c>
      <c r="G438" s="65">
        <v>9775</v>
      </c>
      <c r="H438" s="65">
        <f>G438*1.03</f>
        <v>10068.25</v>
      </c>
    </row>
    <row r="439" spans="1:8" x14ac:dyDescent="0.25">
      <c r="A439" s="34" t="s">
        <v>564</v>
      </c>
      <c r="B439" s="34" t="s">
        <v>266</v>
      </c>
      <c r="C439" s="70">
        <v>8633.44</v>
      </c>
      <c r="D439" s="65">
        <v>3009.0200000000004</v>
      </c>
      <c r="E439" s="65">
        <v>9500</v>
      </c>
      <c r="F439" s="65">
        <v>5159.4300000000012</v>
      </c>
      <c r="G439" s="65">
        <v>9500</v>
      </c>
      <c r="H439" s="65">
        <v>9500</v>
      </c>
    </row>
    <row r="440" spans="1:8" x14ac:dyDescent="0.25">
      <c r="A440" s="34" t="s">
        <v>565</v>
      </c>
      <c r="B440" s="34" t="s">
        <v>164</v>
      </c>
      <c r="C440" s="70">
        <v>13512.860000000002</v>
      </c>
      <c r="D440" s="65">
        <v>12518.63</v>
      </c>
      <c r="E440" s="65">
        <v>16706.596799999999</v>
      </c>
      <c r="F440" s="65">
        <v>13133.099999999999</v>
      </c>
      <c r="G440" s="65">
        <f>(G437+G438+G439)*0.08</f>
        <v>15744.0368</v>
      </c>
      <c r="H440" s="65">
        <f>(H437+H438+H439)*8%</f>
        <v>19701.46</v>
      </c>
    </row>
    <row r="441" spans="1:8" x14ac:dyDescent="0.25">
      <c r="A441" s="34" t="s">
        <v>566</v>
      </c>
      <c r="B441" s="34" t="s">
        <v>166</v>
      </c>
      <c r="C441" s="70">
        <v>506.88</v>
      </c>
      <c r="D441" s="65">
        <v>620.65000000000009</v>
      </c>
      <c r="E441" s="65">
        <v>670</v>
      </c>
      <c r="F441" s="65">
        <v>452.05</v>
      </c>
      <c r="G441" s="65">
        <v>500</v>
      </c>
      <c r="H441" s="65">
        <v>500</v>
      </c>
    </row>
    <row r="442" spans="1:8" x14ac:dyDescent="0.25">
      <c r="A442" s="34" t="s">
        <v>567</v>
      </c>
      <c r="B442" s="34" t="s">
        <v>168</v>
      </c>
      <c r="C442" s="70">
        <v>32555.65</v>
      </c>
      <c r="D442" s="65">
        <v>30445.070000000003</v>
      </c>
      <c r="E442" s="65">
        <v>36100</v>
      </c>
      <c r="F442" s="65">
        <v>25327.600000000002</v>
      </c>
      <c r="G442" s="65">
        <v>32000</v>
      </c>
      <c r="H442" s="65">
        <v>41750</v>
      </c>
    </row>
    <row r="443" spans="1:8" x14ac:dyDescent="0.25">
      <c r="A443" s="75" t="s">
        <v>912</v>
      </c>
      <c r="B443" s="87" t="s">
        <v>915</v>
      </c>
      <c r="C443" s="70">
        <v>0</v>
      </c>
      <c r="D443" s="65">
        <v>0</v>
      </c>
      <c r="E443" s="65">
        <v>0</v>
      </c>
      <c r="F443" s="65">
        <v>25000</v>
      </c>
      <c r="G443" s="65">
        <v>25000</v>
      </c>
      <c r="H443" s="65">
        <v>25000</v>
      </c>
    </row>
    <row r="444" spans="1:8" x14ac:dyDescent="0.25">
      <c r="A444" s="34" t="s">
        <v>568</v>
      </c>
      <c r="B444" s="34" t="s">
        <v>170</v>
      </c>
      <c r="C444" s="70">
        <v>16837.059999999998</v>
      </c>
      <c r="D444" s="65">
        <v>15266.77</v>
      </c>
      <c r="E444" s="65">
        <v>19500</v>
      </c>
      <c r="F444" s="65">
        <v>16167.450000000003</v>
      </c>
      <c r="G444" s="65">
        <v>19500</v>
      </c>
      <c r="H444" s="65">
        <v>31500</v>
      </c>
    </row>
    <row r="445" spans="1:8" x14ac:dyDescent="0.25">
      <c r="A445" s="34" t="s">
        <v>569</v>
      </c>
      <c r="B445" s="34" t="s">
        <v>172</v>
      </c>
      <c r="C445" s="70">
        <v>1250</v>
      </c>
      <c r="D445" s="65">
        <v>0</v>
      </c>
      <c r="E445" s="65">
        <v>0</v>
      </c>
      <c r="F445" s="65">
        <v>0</v>
      </c>
      <c r="G445" s="65">
        <v>0</v>
      </c>
      <c r="H445" s="65">
        <v>0</v>
      </c>
    </row>
    <row r="446" spans="1:8" x14ac:dyDescent="0.25">
      <c r="A446" s="34" t="s">
        <v>570</v>
      </c>
      <c r="B446" s="34" t="s">
        <v>465</v>
      </c>
      <c r="C446" s="70">
        <v>0</v>
      </c>
      <c r="D446" s="65">
        <v>0</v>
      </c>
      <c r="E446" s="65">
        <v>0</v>
      </c>
      <c r="F446" s="65">
        <v>0</v>
      </c>
      <c r="G446" s="65">
        <v>0</v>
      </c>
      <c r="H446" s="65">
        <v>0</v>
      </c>
    </row>
    <row r="447" spans="1:8" x14ac:dyDescent="0.25">
      <c r="A447" s="34" t="s">
        <v>571</v>
      </c>
      <c r="B447" s="34" t="s">
        <v>174</v>
      </c>
      <c r="C447" s="70">
        <v>2168.75</v>
      </c>
      <c r="D447" s="65">
        <v>2331.25</v>
      </c>
      <c r="E447" s="65">
        <v>10000</v>
      </c>
      <c r="F447" s="65">
        <v>3895</v>
      </c>
      <c r="G447" s="65">
        <v>5000</v>
      </c>
      <c r="H447" s="65">
        <v>37500</v>
      </c>
    </row>
    <row r="448" spans="1:8" x14ac:dyDescent="0.25">
      <c r="A448" s="34" t="s">
        <v>572</v>
      </c>
      <c r="B448" s="34" t="s">
        <v>182</v>
      </c>
      <c r="C448" s="70"/>
      <c r="D448" s="65">
        <v>2383.3900000000003</v>
      </c>
      <c r="E448" s="65">
        <v>3400</v>
      </c>
      <c r="F448" s="65">
        <v>862.5</v>
      </c>
      <c r="G448" s="65">
        <v>862.5</v>
      </c>
      <c r="H448" s="65">
        <v>0</v>
      </c>
    </row>
    <row r="449" spans="1:8" x14ac:dyDescent="0.25">
      <c r="A449" s="34" t="s">
        <v>573</v>
      </c>
      <c r="B449" s="34" t="s">
        <v>184</v>
      </c>
      <c r="C449" s="70">
        <v>8770.7799999999988</v>
      </c>
      <c r="D449" s="65">
        <v>9100.67</v>
      </c>
      <c r="E449" s="65">
        <v>16500</v>
      </c>
      <c r="F449" s="65">
        <v>16499.04</v>
      </c>
      <c r="G449" s="65">
        <v>16500</v>
      </c>
      <c r="H449" s="65">
        <v>26100</v>
      </c>
    </row>
    <row r="450" spans="1:8" x14ac:dyDescent="0.25">
      <c r="A450" s="34" t="s">
        <v>574</v>
      </c>
      <c r="B450" s="34" t="s">
        <v>186</v>
      </c>
      <c r="C450" s="70">
        <v>18699.689999999999</v>
      </c>
      <c r="D450" s="65">
        <v>22681.41</v>
      </c>
      <c r="E450" s="65">
        <v>23488</v>
      </c>
      <c r="F450" s="65">
        <v>1833</v>
      </c>
      <c r="G450" s="65">
        <v>24779.68</v>
      </c>
      <c r="H450" s="65">
        <f>G450*1.05</f>
        <v>26018.664000000001</v>
      </c>
    </row>
    <row r="451" spans="1:8" x14ac:dyDescent="0.25">
      <c r="A451" s="34" t="s">
        <v>575</v>
      </c>
      <c r="B451" s="34" t="s">
        <v>190</v>
      </c>
      <c r="C451" s="70">
        <v>343.12</v>
      </c>
      <c r="D451" s="65">
        <v>356.19</v>
      </c>
      <c r="E451" s="65">
        <v>550</v>
      </c>
      <c r="F451" s="65">
        <v>700.93000000000006</v>
      </c>
      <c r="G451" s="65">
        <v>1000</v>
      </c>
      <c r="H451" s="65">
        <v>800</v>
      </c>
    </row>
    <row r="452" spans="1:8" x14ac:dyDescent="0.25">
      <c r="A452" s="34" t="s">
        <v>576</v>
      </c>
      <c r="B452" s="34" t="s">
        <v>577</v>
      </c>
      <c r="C452" s="70">
        <v>0</v>
      </c>
      <c r="D452" s="65">
        <v>550</v>
      </c>
      <c r="E452" s="65">
        <v>0</v>
      </c>
      <c r="F452" s="65">
        <v>0</v>
      </c>
      <c r="G452" s="65">
        <v>0</v>
      </c>
      <c r="H452" s="65">
        <v>0</v>
      </c>
    </row>
    <row r="453" spans="1:8" x14ac:dyDescent="0.25">
      <c r="A453" s="34" t="s">
        <v>578</v>
      </c>
      <c r="B453" s="34" t="s">
        <v>192</v>
      </c>
      <c r="C453" s="70">
        <v>438.33000000000004</v>
      </c>
      <c r="D453" s="65">
        <v>360.95</v>
      </c>
      <c r="E453" s="65">
        <v>750</v>
      </c>
      <c r="F453" s="65">
        <v>435.17</v>
      </c>
      <c r="G453" s="65">
        <v>750</v>
      </c>
      <c r="H453" s="65">
        <v>750</v>
      </c>
    </row>
    <row r="454" spans="1:8" x14ac:dyDescent="0.25">
      <c r="A454" s="34" t="s">
        <v>579</v>
      </c>
      <c r="B454" s="34" t="s">
        <v>194</v>
      </c>
      <c r="C454" s="70">
        <v>0</v>
      </c>
      <c r="D454" s="65">
        <v>10.95</v>
      </c>
      <c r="E454" s="65">
        <v>0</v>
      </c>
      <c r="F454" s="65">
        <v>0</v>
      </c>
      <c r="G454" s="65">
        <v>0</v>
      </c>
      <c r="H454" s="65">
        <v>0</v>
      </c>
    </row>
    <row r="455" spans="1:8" x14ac:dyDescent="0.25">
      <c r="A455" s="57" t="s">
        <v>580</v>
      </c>
      <c r="B455" s="57" t="s">
        <v>196</v>
      </c>
      <c r="C455" s="70">
        <v>1466.75</v>
      </c>
      <c r="D455" s="65">
        <v>778.74</v>
      </c>
      <c r="E455" s="65">
        <v>1500</v>
      </c>
      <c r="F455" s="65">
        <v>825.84</v>
      </c>
      <c r="G455" s="65">
        <v>1500</v>
      </c>
      <c r="H455" s="65">
        <v>1000</v>
      </c>
    </row>
    <row r="456" spans="1:8" x14ac:dyDescent="0.25">
      <c r="A456" s="57" t="s">
        <v>581</v>
      </c>
      <c r="B456" s="57" t="s">
        <v>198</v>
      </c>
      <c r="C456" s="70">
        <v>0</v>
      </c>
      <c r="D456" s="65">
        <v>0</v>
      </c>
      <c r="E456" s="65">
        <v>0</v>
      </c>
      <c r="F456" s="65">
        <v>0</v>
      </c>
      <c r="G456" s="65">
        <v>0</v>
      </c>
      <c r="H456" s="65">
        <v>0</v>
      </c>
    </row>
    <row r="457" spans="1:8" x14ac:dyDescent="0.25">
      <c r="A457" s="57" t="s">
        <v>582</v>
      </c>
      <c r="B457" s="57" t="s">
        <v>200</v>
      </c>
      <c r="C457" s="70">
        <v>0</v>
      </c>
      <c r="D457" s="65">
        <v>10</v>
      </c>
      <c r="E457" s="65">
        <v>500</v>
      </c>
      <c r="F457" s="65">
        <v>137.82999999999998</v>
      </c>
      <c r="G457" s="65">
        <v>200</v>
      </c>
      <c r="H457" s="65">
        <v>200</v>
      </c>
    </row>
    <row r="458" spans="1:8" x14ac:dyDescent="0.25">
      <c r="A458" s="57" t="s">
        <v>583</v>
      </c>
      <c r="B458" s="50" t="s">
        <v>584</v>
      </c>
      <c r="C458" s="70">
        <v>0</v>
      </c>
      <c r="D458" s="65">
        <v>0</v>
      </c>
      <c r="E458" s="65">
        <v>0</v>
      </c>
      <c r="F458" s="65">
        <v>0</v>
      </c>
      <c r="G458" s="65">
        <v>0</v>
      </c>
      <c r="H458" s="65">
        <v>0</v>
      </c>
    </row>
    <row r="459" spans="1:8" x14ac:dyDescent="0.25">
      <c r="A459" s="57" t="s">
        <v>585</v>
      </c>
      <c r="B459" s="57" t="s">
        <v>288</v>
      </c>
      <c r="C459" s="70">
        <v>1202.5800000000002</v>
      </c>
      <c r="D459" s="65">
        <v>580.92000000000007</v>
      </c>
      <c r="E459" s="65">
        <v>1000</v>
      </c>
      <c r="F459" s="65">
        <v>527.41000000000008</v>
      </c>
      <c r="G459" s="65">
        <v>1000</v>
      </c>
      <c r="H459" s="65">
        <v>1000</v>
      </c>
    </row>
    <row r="460" spans="1:8" x14ac:dyDescent="0.25">
      <c r="A460" s="57" t="s">
        <v>586</v>
      </c>
      <c r="B460" s="57" t="s">
        <v>478</v>
      </c>
      <c r="C460" s="70">
        <v>278.58999999999997</v>
      </c>
      <c r="D460" s="65">
        <v>382.53999999999996</v>
      </c>
      <c r="E460" s="65">
        <v>500</v>
      </c>
      <c r="F460" s="65">
        <v>0</v>
      </c>
      <c r="G460" s="65">
        <v>500</v>
      </c>
      <c r="H460" s="65">
        <v>500</v>
      </c>
    </row>
    <row r="461" spans="1:8" x14ac:dyDescent="0.25">
      <c r="A461" s="57" t="s">
        <v>587</v>
      </c>
      <c r="B461" s="57" t="s">
        <v>206</v>
      </c>
      <c r="C461" s="70">
        <v>1143</v>
      </c>
      <c r="D461" s="65">
        <v>0</v>
      </c>
      <c r="E461" s="65">
        <v>0</v>
      </c>
      <c r="F461" s="65">
        <v>162</v>
      </c>
      <c r="G461" s="65">
        <v>200</v>
      </c>
      <c r="H461" s="65">
        <v>200</v>
      </c>
    </row>
    <row r="462" spans="1:8" x14ac:dyDescent="0.25">
      <c r="A462" s="57" t="s">
        <v>588</v>
      </c>
      <c r="B462" s="57" t="s">
        <v>589</v>
      </c>
      <c r="C462" s="70">
        <v>38387.420000000006</v>
      </c>
      <c r="D462" s="65">
        <v>22464.269999999997</v>
      </c>
      <c r="E462" s="65">
        <v>37000</v>
      </c>
      <c r="F462" s="65">
        <v>28657.370000000003</v>
      </c>
      <c r="G462" s="65">
        <v>30000</v>
      </c>
      <c r="H462" s="65">
        <v>35000</v>
      </c>
    </row>
    <row r="463" spans="1:8" x14ac:dyDescent="0.25">
      <c r="A463" s="57" t="s">
        <v>590</v>
      </c>
      <c r="B463" s="57" t="s">
        <v>481</v>
      </c>
      <c r="C463" s="70">
        <v>644.28</v>
      </c>
      <c r="D463" s="65">
        <v>1483.93</v>
      </c>
      <c r="E463" s="65">
        <v>2000</v>
      </c>
      <c r="F463" s="65">
        <v>1772.6100000000001</v>
      </c>
      <c r="G463" s="65">
        <v>2000</v>
      </c>
      <c r="H463" s="65">
        <v>2000</v>
      </c>
    </row>
    <row r="464" spans="1:8" x14ac:dyDescent="0.25">
      <c r="A464" s="57" t="s">
        <v>591</v>
      </c>
      <c r="B464" s="50" t="s">
        <v>208</v>
      </c>
      <c r="C464" s="70">
        <v>0</v>
      </c>
      <c r="D464" s="65">
        <v>0</v>
      </c>
      <c r="E464" s="65">
        <v>1000</v>
      </c>
      <c r="F464" s="65">
        <v>108.92999999999995</v>
      </c>
      <c r="G464" s="65">
        <v>200</v>
      </c>
      <c r="H464" s="65">
        <v>250</v>
      </c>
    </row>
    <row r="465" spans="1:8" x14ac:dyDescent="0.25">
      <c r="A465" s="57" t="s">
        <v>592</v>
      </c>
      <c r="B465" s="57" t="s">
        <v>382</v>
      </c>
      <c r="C465" s="70">
        <v>3602.36</v>
      </c>
      <c r="D465" s="65">
        <v>2809.8</v>
      </c>
      <c r="E465" s="65">
        <v>4000</v>
      </c>
      <c r="F465" s="65">
        <v>3046.33</v>
      </c>
      <c r="G465" s="65">
        <v>3500</v>
      </c>
      <c r="H465" s="65">
        <v>3500</v>
      </c>
    </row>
    <row r="466" spans="1:8" x14ac:dyDescent="0.25">
      <c r="A466" s="57" t="s">
        <v>593</v>
      </c>
      <c r="B466" s="57" t="s">
        <v>297</v>
      </c>
      <c r="C466" s="70">
        <v>2012</v>
      </c>
      <c r="D466" s="65">
        <v>3166.04</v>
      </c>
      <c r="E466" s="65">
        <v>2500</v>
      </c>
      <c r="F466" s="65">
        <v>2257.2799999999997</v>
      </c>
      <c r="G466" s="65">
        <v>2500</v>
      </c>
      <c r="H466" s="65">
        <v>2500</v>
      </c>
    </row>
    <row r="467" spans="1:8" x14ac:dyDescent="0.25">
      <c r="A467" s="57" t="s">
        <v>594</v>
      </c>
      <c r="B467" s="57" t="s">
        <v>220</v>
      </c>
      <c r="C467" s="70">
        <v>100</v>
      </c>
      <c r="D467" s="65">
        <v>148</v>
      </c>
      <c r="E467" s="65">
        <v>500</v>
      </c>
      <c r="F467" s="65">
        <v>350</v>
      </c>
      <c r="G467" s="65">
        <v>500</v>
      </c>
      <c r="H467" s="65">
        <v>500</v>
      </c>
    </row>
    <row r="468" spans="1:8" x14ac:dyDescent="0.25">
      <c r="A468" s="57" t="s">
        <v>595</v>
      </c>
      <c r="B468" s="57" t="s">
        <v>222</v>
      </c>
      <c r="C468" s="70">
        <v>0</v>
      </c>
      <c r="D468" s="65">
        <v>0</v>
      </c>
      <c r="E468" s="65">
        <v>0</v>
      </c>
      <c r="F468" s="65">
        <v>0</v>
      </c>
      <c r="G468" s="65">
        <v>0</v>
      </c>
      <c r="H468" s="65">
        <v>0</v>
      </c>
    </row>
    <row r="469" spans="1:8" x14ac:dyDescent="0.25">
      <c r="A469" s="57" t="s">
        <v>596</v>
      </c>
      <c r="B469" s="57" t="s">
        <v>487</v>
      </c>
      <c r="C469" s="70">
        <v>1857.8</v>
      </c>
      <c r="D469" s="65">
        <v>1326</v>
      </c>
      <c r="E469" s="65">
        <v>1500</v>
      </c>
      <c r="F469" s="65">
        <v>0</v>
      </c>
      <c r="G469" s="65">
        <v>500</v>
      </c>
      <c r="H469" s="65">
        <v>500</v>
      </c>
    </row>
    <row r="470" spans="1:8" x14ac:dyDescent="0.25">
      <c r="A470" s="57" t="s">
        <v>597</v>
      </c>
      <c r="B470" s="57" t="s">
        <v>226</v>
      </c>
      <c r="C470" s="70">
        <v>15577.98</v>
      </c>
      <c r="D470" s="65">
        <v>0</v>
      </c>
      <c r="E470" s="65">
        <v>20800</v>
      </c>
      <c r="F470" s="65">
        <v>17300.37</v>
      </c>
      <c r="G470" s="65">
        <v>20775</v>
      </c>
      <c r="H470" s="65">
        <v>50000</v>
      </c>
    </row>
    <row r="471" spans="1:8" x14ac:dyDescent="0.25">
      <c r="A471" s="57" t="s">
        <v>598</v>
      </c>
      <c r="B471" s="50" t="s">
        <v>599</v>
      </c>
      <c r="C471" s="70">
        <v>0</v>
      </c>
      <c r="D471" s="65">
        <v>0</v>
      </c>
      <c r="E471" s="65">
        <v>0</v>
      </c>
      <c r="F471" s="65">
        <v>0</v>
      </c>
      <c r="G471" s="65">
        <v>0</v>
      </c>
      <c r="H471" s="65">
        <v>0</v>
      </c>
    </row>
    <row r="472" spans="1:8" x14ac:dyDescent="0.25">
      <c r="A472" s="57" t="s">
        <v>600</v>
      </c>
      <c r="B472" s="57" t="s">
        <v>230</v>
      </c>
      <c r="C472" s="70">
        <v>15</v>
      </c>
      <c r="D472" s="65">
        <v>15020</v>
      </c>
      <c r="E472" s="65">
        <v>1500</v>
      </c>
      <c r="F472" s="65">
        <v>9487</v>
      </c>
      <c r="G472" s="65">
        <v>10000</v>
      </c>
      <c r="H472" s="65">
        <v>500</v>
      </c>
    </row>
    <row r="473" spans="1:8" x14ac:dyDescent="0.25">
      <c r="A473" s="57" t="s">
        <v>601</v>
      </c>
      <c r="B473" s="57" t="s">
        <v>234</v>
      </c>
      <c r="C473" s="70">
        <v>300</v>
      </c>
      <c r="D473" s="65">
        <v>0</v>
      </c>
      <c r="E473" s="65">
        <v>500</v>
      </c>
      <c r="F473" s="65">
        <v>50</v>
      </c>
      <c r="G473" s="65">
        <v>200</v>
      </c>
      <c r="H473" s="65">
        <v>200</v>
      </c>
    </row>
    <row r="474" spans="1:8" x14ac:dyDescent="0.25">
      <c r="A474" s="57" t="s">
        <v>602</v>
      </c>
      <c r="B474" s="57" t="s">
        <v>603</v>
      </c>
      <c r="C474" s="70">
        <v>74596.39</v>
      </c>
      <c r="D474" s="65">
        <v>75531.72</v>
      </c>
      <c r="E474" s="65">
        <v>73500</v>
      </c>
      <c r="F474" s="65">
        <v>77653.22</v>
      </c>
      <c r="G474" s="65">
        <v>79000</v>
      </c>
      <c r="H474" s="65">
        <v>83000</v>
      </c>
    </row>
    <row r="475" spans="1:8" x14ac:dyDescent="0.25">
      <c r="A475" s="57" t="s">
        <v>604</v>
      </c>
      <c r="B475" s="57" t="s">
        <v>499</v>
      </c>
      <c r="C475" s="70">
        <v>1249.0500000000002</v>
      </c>
      <c r="D475" s="65">
        <v>1423.26</v>
      </c>
      <c r="E475" s="65">
        <v>2500</v>
      </c>
      <c r="F475" s="65">
        <v>1250.67</v>
      </c>
      <c r="G475" s="65">
        <v>2500</v>
      </c>
      <c r="H475" s="65">
        <v>2750</v>
      </c>
    </row>
    <row r="476" spans="1:8" x14ac:dyDescent="0.25">
      <c r="A476" s="57" t="s">
        <v>605</v>
      </c>
      <c r="B476" s="57" t="s">
        <v>236</v>
      </c>
      <c r="C476" s="70">
        <v>1152.07</v>
      </c>
      <c r="D476" s="65">
        <v>1203.5</v>
      </c>
      <c r="E476" s="65">
        <v>1700</v>
      </c>
      <c r="F476" s="65">
        <v>1132.5500000000002</v>
      </c>
      <c r="G476" s="65">
        <v>1500</v>
      </c>
      <c r="H476" s="65">
        <v>1500</v>
      </c>
    </row>
    <row r="477" spans="1:8" x14ac:dyDescent="0.25">
      <c r="A477" s="57" t="s">
        <v>606</v>
      </c>
      <c r="B477" s="57" t="s">
        <v>238</v>
      </c>
      <c r="C477" s="70">
        <v>2066.88</v>
      </c>
      <c r="D477" s="65">
        <v>2437.84</v>
      </c>
      <c r="E477" s="65">
        <v>3500</v>
      </c>
      <c r="F477" s="65">
        <v>2447.08</v>
      </c>
      <c r="G477" s="65">
        <v>2750</v>
      </c>
      <c r="H477" s="65">
        <v>2750</v>
      </c>
    </row>
    <row r="478" spans="1:8" x14ac:dyDescent="0.25">
      <c r="A478" s="57" t="s">
        <v>607</v>
      </c>
      <c r="B478" s="57" t="s">
        <v>509</v>
      </c>
      <c r="C478" s="70">
        <v>205000</v>
      </c>
      <c r="D478" s="65">
        <v>205000</v>
      </c>
      <c r="E478" s="65">
        <v>210000</v>
      </c>
      <c r="F478" s="65">
        <v>140000</v>
      </c>
      <c r="G478" s="65">
        <v>210000</v>
      </c>
      <c r="H478" s="65">
        <v>210000</v>
      </c>
    </row>
    <row r="479" spans="1:8" x14ac:dyDescent="0.25">
      <c r="A479" s="57" t="s">
        <v>608</v>
      </c>
      <c r="B479" s="57" t="s">
        <v>609</v>
      </c>
      <c r="C479" s="70">
        <v>67368.45</v>
      </c>
      <c r="D479" s="65">
        <v>70143.030000000013</v>
      </c>
      <c r="E479" s="65">
        <v>72000</v>
      </c>
      <c r="F479" s="65">
        <v>64266.239999999998</v>
      </c>
      <c r="G479" s="65">
        <v>70000</v>
      </c>
      <c r="H479" s="65">
        <v>75000</v>
      </c>
    </row>
    <row r="480" spans="1:8" x14ac:dyDescent="0.25">
      <c r="A480" s="57" t="s">
        <v>610</v>
      </c>
      <c r="B480" s="57" t="s">
        <v>611</v>
      </c>
      <c r="C480" s="70">
        <v>124334.90000000001</v>
      </c>
      <c r="D480" s="65">
        <v>127394.09</v>
      </c>
      <c r="E480" s="65">
        <v>125500</v>
      </c>
      <c r="F480" s="65">
        <v>143292.32999999999</v>
      </c>
      <c r="G480" s="65">
        <v>150000</v>
      </c>
      <c r="H480" s="65">
        <v>150000</v>
      </c>
    </row>
    <row r="481" spans="1:8" x14ac:dyDescent="0.25">
      <c r="A481" s="57" t="s">
        <v>612</v>
      </c>
      <c r="B481" s="57" t="s">
        <v>240</v>
      </c>
      <c r="C481" s="70">
        <v>17858.839999999997</v>
      </c>
      <c r="D481" s="65">
        <v>8887.1299999999992</v>
      </c>
      <c r="E481" s="65">
        <v>15000</v>
      </c>
      <c r="F481" s="65">
        <v>10063.970000000001</v>
      </c>
      <c r="G481" s="65">
        <v>12000</v>
      </c>
      <c r="H481" s="65">
        <v>13500</v>
      </c>
    </row>
    <row r="482" spans="1:8" x14ac:dyDescent="0.25">
      <c r="A482" s="57" t="s">
        <v>613</v>
      </c>
      <c r="B482" s="57" t="s">
        <v>242</v>
      </c>
      <c r="C482" s="70">
        <v>5747.920000000001</v>
      </c>
      <c r="D482" s="65">
        <v>1367.5200000000002</v>
      </c>
      <c r="E482" s="65">
        <v>3000</v>
      </c>
      <c r="F482" s="65">
        <v>2471.91</v>
      </c>
      <c r="G482" s="65">
        <v>3000</v>
      </c>
      <c r="H482" s="65">
        <v>3000</v>
      </c>
    </row>
    <row r="483" spans="1:8" x14ac:dyDescent="0.25">
      <c r="A483" s="57" t="s">
        <v>614</v>
      </c>
      <c r="B483" s="57" t="s">
        <v>316</v>
      </c>
      <c r="C483" s="70">
        <v>4084.6600000000003</v>
      </c>
      <c r="D483" s="65">
        <v>5791.8600000000006</v>
      </c>
      <c r="E483" s="65">
        <v>2500</v>
      </c>
      <c r="F483" s="65">
        <v>285</v>
      </c>
      <c r="G483" s="65">
        <v>2500</v>
      </c>
      <c r="H483" s="65">
        <v>1000</v>
      </c>
    </row>
    <row r="484" spans="1:8" x14ac:dyDescent="0.25">
      <c r="A484" s="57" t="s">
        <v>615</v>
      </c>
      <c r="B484" s="57" t="s">
        <v>244</v>
      </c>
      <c r="C484" s="70">
        <v>7871.2299999999987</v>
      </c>
      <c r="D484" s="65">
        <v>15067.109999999997</v>
      </c>
      <c r="E484" s="65">
        <v>43600</v>
      </c>
      <c r="F484" s="65">
        <v>37589.189999999995</v>
      </c>
      <c r="G484" s="65">
        <v>43600</v>
      </c>
      <c r="H484" s="65">
        <v>50000</v>
      </c>
    </row>
    <row r="485" spans="1:8" x14ac:dyDescent="0.25">
      <c r="A485" s="57" t="s">
        <v>616</v>
      </c>
      <c r="B485" s="50" t="s">
        <v>517</v>
      </c>
      <c r="C485" s="70">
        <v>2680.8999999999996</v>
      </c>
      <c r="D485" s="65">
        <v>1273.1200000000001</v>
      </c>
      <c r="E485" s="65">
        <v>1000</v>
      </c>
      <c r="F485" s="65">
        <v>34.28</v>
      </c>
      <c r="G485" s="65">
        <v>500</v>
      </c>
      <c r="H485" s="65">
        <v>500</v>
      </c>
    </row>
    <row r="486" spans="1:8" x14ac:dyDescent="0.25">
      <c r="A486" s="57" t="s">
        <v>617</v>
      </c>
      <c r="B486" s="50" t="s">
        <v>519</v>
      </c>
      <c r="C486" s="70">
        <v>20538.290000000005</v>
      </c>
      <c r="D486" s="65">
        <v>3023.44</v>
      </c>
      <c r="E486" s="65">
        <v>7000</v>
      </c>
      <c r="F486" s="65">
        <v>2595.08</v>
      </c>
      <c r="G486" s="65">
        <v>5000</v>
      </c>
      <c r="H486" s="65">
        <v>3000</v>
      </c>
    </row>
    <row r="487" spans="1:8" x14ac:dyDescent="0.25">
      <c r="A487" s="57" t="s">
        <v>618</v>
      </c>
      <c r="B487" s="57" t="s">
        <v>319</v>
      </c>
      <c r="C487" s="70">
        <v>18.23</v>
      </c>
      <c r="D487" s="65">
        <v>0</v>
      </c>
      <c r="E487" s="65">
        <v>0</v>
      </c>
      <c r="F487" s="65">
        <v>0</v>
      </c>
      <c r="G487" s="65">
        <v>0</v>
      </c>
      <c r="H487" s="65">
        <v>500</v>
      </c>
    </row>
    <row r="488" spans="1:8" x14ac:dyDescent="0.25">
      <c r="A488" s="57" t="s">
        <v>619</v>
      </c>
      <c r="B488" s="57" t="s">
        <v>620</v>
      </c>
      <c r="C488" s="70">
        <v>11475</v>
      </c>
      <c r="D488" s="65">
        <v>12175</v>
      </c>
      <c r="E488" s="65">
        <v>12300</v>
      </c>
      <c r="F488" s="65">
        <v>12300</v>
      </c>
      <c r="G488" s="65">
        <v>12300</v>
      </c>
      <c r="H488" s="65">
        <v>13000</v>
      </c>
    </row>
    <row r="489" spans="1:8" x14ac:dyDescent="0.25">
      <c r="A489" s="57" t="s">
        <v>621</v>
      </c>
      <c r="B489" s="57" t="s">
        <v>622</v>
      </c>
      <c r="C489" s="70">
        <v>140.05000000000001</v>
      </c>
      <c r="D489" s="65">
        <v>1939.3999999999999</v>
      </c>
      <c r="E489" s="65">
        <v>2500</v>
      </c>
      <c r="F489" s="65">
        <v>3594.39</v>
      </c>
      <c r="G489" s="65">
        <v>5000</v>
      </c>
      <c r="H489" s="65">
        <v>5000</v>
      </c>
    </row>
    <row r="490" spans="1:8" x14ac:dyDescent="0.25">
      <c r="A490" s="57" t="s">
        <v>623</v>
      </c>
      <c r="B490" s="57" t="s">
        <v>455</v>
      </c>
      <c r="C490" s="70">
        <v>0</v>
      </c>
      <c r="D490" s="65">
        <v>0</v>
      </c>
      <c r="E490" s="65">
        <v>0</v>
      </c>
      <c r="F490" s="65">
        <v>0</v>
      </c>
      <c r="G490" s="65">
        <v>0</v>
      </c>
      <c r="H490" s="65">
        <v>0</v>
      </c>
    </row>
    <row r="491" spans="1:8" x14ac:dyDescent="0.25">
      <c r="A491" s="57" t="s">
        <v>624</v>
      </c>
      <c r="B491" s="57" t="s">
        <v>250</v>
      </c>
      <c r="C491" s="70">
        <v>7583.6200000000008</v>
      </c>
      <c r="D491" s="65">
        <v>53674.229999999996</v>
      </c>
      <c r="E491" s="65">
        <v>57000</v>
      </c>
      <c r="F491" s="65">
        <v>56187.48</v>
      </c>
      <c r="G491" s="65">
        <v>57000</v>
      </c>
      <c r="H491" s="65">
        <v>5000</v>
      </c>
    </row>
    <row r="492" spans="1:8" x14ac:dyDescent="0.25">
      <c r="A492" s="57" t="s">
        <v>625</v>
      </c>
      <c r="B492" s="57" t="s">
        <v>252</v>
      </c>
      <c r="C492" s="70">
        <v>0</v>
      </c>
      <c r="D492" s="65">
        <v>0</v>
      </c>
      <c r="E492" s="65">
        <v>0</v>
      </c>
      <c r="F492" s="65">
        <v>0</v>
      </c>
      <c r="G492" s="65">
        <v>0</v>
      </c>
      <c r="H492" s="65">
        <v>0</v>
      </c>
    </row>
    <row r="493" spans="1:8" x14ac:dyDescent="0.25">
      <c r="A493" s="57" t="s">
        <v>626</v>
      </c>
      <c r="B493" s="57" t="s">
        <v>627</v>
      </c>
      <c r="C493" s="70">
        <v>0</v>
      </c>
      <c r="D493" s="65">
        <v>0</v>
      </c>
      <c r="E493" s="65">
        <v>0</v>
      </c>
      <c r="F493" s="65">
        <v>0</v>
      </c>
      <c r="G493" s="65">
        <v>0</v>
      </c>
      <c r="H493" s="65">
        <v>0</v>
      </c>
    </row>
    <row r="494" spans="1:8" x14ac:dyDescent="0.25">
      <c r="A494" s="57" t="s">
        <v>628</v>
      </c>
      <c r="B494" s="57" t="s">
        <v>629</v>
      </c>
      <c r="C494" s="70">
        <v>0</v>
      </c>
      <c r="D494" s="65">
        <v>0</v>
      </c>
      <c r="E494" s="65">
        <v>0</v>
      </c>
      <c r="F494" s="65">
        <v>0</v>
      </c>
      <c r="G494" s="65">
        <v>0</v>
      </c>
      <c r="H494" s="65">
        <v>0</v>
      </c>
    </row>
    <row r="495" spans="1:8" x14ac:dyDescent="0.25">
      <c r="A495" s="57" t="s">
        <v>630</v>
      </c>
      <c r="B495" s="57" t="s">
        <v>325</v>
      </c>
      <c r="C495" s="70">
        <v>0</v>
      </c>
      <c r="D495" s="65">
        <v>0</v>
      </c>
      <c r="E495" s="65">
        <v>1000</v>
      </c>
      <c r="F495" s="65">
        <v>0</v>
      </c>
      <c r="G495" s="65">
        <v>1000</v>
      </c>
      <c r="H495" s="65">
        <v>5000</v>
      </c>
    </row>
    <row r="496" spans="1:8" x14ac:dyDescent="0.25">
      <c r="A496" s="57" t="s">
        <v>631</v>
      </c>
      <c r="B496" s="57" t="s">
        <v>632</v>
      </c>
      <c r="C496" s="70">
        <v>0</v>
      </c>
      <c r="D496" s="65">
        <v>0</v>
      </c>
      <c r="E496" s="65">
        <v>0</v>
      </c>
      <c r="F496" s="65">
        <v>0</v>
      </c>
      <c r="G496" s="65">
        <v>0</v>
      </c>
      <c r="H496" s="65">
        <v>0</v>
      </c>
    </row>
    <row r="497" spans="1:8" x14ac:dyDescent="0.25">
      <c r="A497" s="57" t="s">
        <v>633</v>
      </c>
      <c r="B497" s="57" t="s">
        <v>634</v>
      </c>
      <c r="C497" s="70">
        <v>0</v>
      </c>
      <c r="D497" s="65">
        <v>0</v>
      </c>
      <c r="E497" s="65">
        <v>150000</v>
      </c>
      <c r="F497" s="65">
        <v>25000</v>
      </c>
      <c r="G497" s="65">
        <v>150000</v>
      </c>
      <c r="H497" s="65">
        <v>50000</v>
      </c>
    </row>
    <row r="498" spans="1:8" x14ac:dyDescent="0.25">
      <c r="A498" s="57" t="s">
        <v>913</v>
      </c>
      <c r="B498" s="57" t="s">
        <v>914</v>
      </c>
      <c r="C498" s="70">
        <v>0</v>
      </c>
      <c r="D498" s="65">
        <v>0</v>
      </c>
      <c r="E498" s="65">
        <v>3500</v>
      </c>
      <c r="F498" s="65">
        <v>0</v>
      </c>
      <c r="G498" s="65">
        <v>3500</v>
      </c>
      <c r="H498" s="65">
        <v>0</v>
      </c>
    </row>
    <row r="499" spans="1:8" x14ac:dyDescent="0.25">
      <c r="A499" s="57" t="s">
        <v>635</v>
      </c>
      <c r="B499" s="57" t="s">
        <v>636</v>
      </c>
      <c r="C499" s="70">
        <v>590</v>
      </c>
      <c r="D499" s="65">
        <v>0</v>
      </c>
      <c r="E499" s="65">
        <v>0</v>
      </c>
      <c r="F499" s="65">
        <v>0</v>
      </c>
      <c r="G499" s="65">
        <v>0</v>
      </c>
      <c r="H499" s="65">
        <v>0</v>
      </c>
    </row>
    <row r="500" spans="1:8" x14ac:dyDescent="0.25">
      <c r="A500" s="57" t="s">
        <v>637</v>
      </c>
      <c r="B500" s="57" t="s">
        <v>638</v>
      </c>
      <c r="C500" s="70">
        <v>20000</v>
      </c>
      <c r="D500" s="65">
        <v>0</v>
      </c>
      <c r="E500" s="65">
        <v>0</v>
      </c>
      <c r="F500" s="65">
        <v>0</v>
      </c>
      <c r="G500" s="65">
        <v>0</v>
      </c>
      <c r="H500" s="65">
        <v>0</v>
      </c>
    </row>
    <row r="501" spans="1:8" x14ac:dyDescent="0.25">
      <c r="A501" s="57" t="s">
        <v>639</v>
      </c>
      <c r="B501" s="57" t="s">
        <v>640</v>
      </c>
      <c r="C501" s="70">
        <v>382.65</v>
      </c>
      <c r="D501" s="65">
        <v>640.37</v>
      </c>
      <c r="E501" s="65">
        <v>800</v>
      </c>
      <c r="F501" s="65">
        <v>591.11</v>
      </c>
      <c r="G501" s="65">
        <v>800</v>
      </c>
      <c r="H501" s="65">
        <v>800</v>
      </c>
    </row>
    <row r="502" spans="1:8" x14ac:dyDescent="0.25">
      <c r="A502" s="57" t="s">
        <v>641</v>
      </c>
      <c r="B502" s="57" t="s">
        <v>642</v>
      </c>
      <c r="C502" s="70">
        <v>0</v>
      </c>
      <c r="D502" s="65">
        <v>815.37</v>
      </c>
      <c r="E502" s="65">
        <v>1200</v>
      </c>
      <c r="F502" s="65">
        <v>812.04</v>
      </c>
      <c r="G502" s="65">
        <v>1200</v>
      </c>
      <c r="H502" s="65">
        <v>1200</v>
      </c>
    </row>
    <row r="503" spans="1:8" x14ac:dyDescent="0.25">
      <c r="A503" s="57" t="s">
        <v>643</v>
      </c>
      <c r="B503" s="57" t="s">
        <v>644</v>
      </c>
      <c r="C503" s="70">
        <v>0</v>
      </c>
      <c r="D503" s="65">
        <v>0</v>
      </c>
      <c r="E503" s="65">
        <v>0</v>
      </c>
      <c r="F503" s="65">
        <v>0</v>
      </c>
      <c r="G503" s="65">
        <v>0</v>
      </c>
      <c r="H503" s="65">
        <v>0</v>
      </c>
    </row>
    <row r="504" spans="1:8" x14ac:dyDescent="0.25">
      <c r="A504" s="57" t="s">
        <v>645</v>
      </c>
      <c r="B504" s="57" t="s">
        <v>646</v>
      </c>
      <c r="C504" s="70">
        <v>0</v>
      </c>
      <c r="D504" s="65">
        <v>0</v>
      </c>
      <c r="E504" s="65">
        <v>0</v>
      </c>
      <c r="F504" s="65">
        <v>0</v>
      </c>
      <c r="G504" s="65">
        <v>0</v>
      </c>
      <c r="H504" s="65">
        <v>0</v>
      </c>
    </row>
    <row r="505" spans="1:8" x14ac:dyDescent="0.25">
      <c r="A505" s="57" t="s">
        <v>647</v>
      </c>
      <c r="B505" s="57" t="s">
        <v>648</v>
      </c>
      <c r="C505" s="70">
        <v>25927.11</v>
      </c>
      <c r="D505" s="65">
        <v>25200</v>
      </c>
      <c r="E505" s="65">
        <v>35000</v>
      </c>
      <c r="F505" s="65">
        <v>26250</v>
      </c>
      <c r="G505" s="65">
        <v>35000</v>
      </c>
      <c r="H505" s="65">
        <v>35000</v>
      </c>
    </row>
    <row r="506" spans="1:8" x14ac:dyDescent="0.25">
      <c r="A506" s="57" t="s">
        <v>649</v>
      </c>
      <c r="B506" s="57" t="s">
        <v>650</v>
      </c>
      <c r="C506" s="70">
        <v>22539.909999999996</v>
      </c>
      <c r="D506" s="65">
        <v>23700</v>
      </c>
      <c r="E506" s="65">
        <v>30000</v>
      </c>
      <c r="F506" s="65">
        <v>21116.6</v>
      </c>
      <c r="G506" s="65">
        <v>30000</v>
      </c>
      <c r="H506" s="65">
        <v>30000</v>
      </c>
    </row>
    <row r="507" spans="1:8" x14ac:dyDescent="0.25">
      <c r="A507" s="57" t="s">
        <v>651</v>
      </c>
      <c r="B507" s="57" t="s">
        <v>652</v>
      </c>
      <c r="C507" s="70">
        <v>921.92</v>
      </c>
      <c r="D507" s="65">
        <v>0</v>
      </c>
      <c r="E507" s="65">
        <v>2100</v>
      </c>
      <c r="F507" s="65">
        <v>1347.29</v>
      </c>
      <c r="G507" s="65">
        <v>2100</v>
      </c>
      <c r="H507" s="65">
        <v>2100</v>
      </c>
    </row>
    <row r="508" spans="1:8" x14ac:dyDescent="0.25">
      <c r="A508" s="57" t="s">
        <v>653</v>
      </c>
      <c r="B508" s="57" t="s">
        <v>254</v>
      </c>
      <c r="C508" s="70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</row>
    <row r="509" spans="1:8" x14ac:dyDescent="0.25">
      <c r="A509" s="57" t="s">
        <v>654</v>
      </c>
      <c r="B509" s="57" t="s">
        <v>560</v>
      </c>
      <c r="C509" s="70">
        <v>0</v>
      </c>
      <c r="D509" s="65">
        <v>163663.5</v>
      </c>
      <c r="E509" s="65">
        <v>0</v>
      </c>
      <c r="F509" s="65">
        <v>0</v>
      </c>
      <c r="G509" s="65">
        <v>0</v>
      </c>
      <c r="H509" s="65">
        <v>0</v>
      </c>
    </row>
    <row r="510" spans="1:8" ht="15.75" thickBot="1" x14ac:dyDescent="0.3">
      <c r="A510" s="57" t="s">
        <v>655</v>
      </c>
      <c r="B510" s="50" t="s">
        <v>43</v>
      </c>
      <c r="C510" s="73">
        <v>1163.3600000000001</v>
      </c>
      <c r="D510" s="66">
        <v>1962.81</v>
      </c>
      <c r="E510" s="66">
        <v>3600</v>
      </c>
      <c r="F510" s="66">
        <v>3587.9799999999996</v>
      </c>
      <c r="G510" s="66">
        <v>3800</v>
      </c>
      <c r="H510" s="66">
        <v>3800</v>
      </c>
    </row>
    <row r="511" spans="1:8" x14ac:dyDescent="0.25">
      <c r="A511" s="27" t="s">
        <v>656</v>
      </c>
      <c r="B511" s="27"/>
      <c r="C511" s="72">
        <f>SUM(C437:C510)</f>
        <v>981757.49000000022</v>
      </c>
      <c r="D511" s="67">
        <f>SUM(D437:D510)</f>
        <v>1123999.44</v>
      </c>
      <c r="E511" s="67">
        <f>SUM(E437:E510)</f>
        <v>1271097.0567999999</v>
      </c>
      <c r="F511" s="67">
        <f>SUM(F437:F510)</f>
        <v>986040.71</v>
      </c>
      <c r="G511" s="67">
        <f>SUM(G437:G510)</f>
        <v>1296061.6768</v>
      </c>
      <c r="H511" s="67">
        <f>SUM(H437:H510)</f>
        <v>1301138.3740000001</v>
      </c>
    </row>
    <row r="512" spans="1:8" x14ac:dyDescent="0.25">
      <c r="A512" s="27"/>
      <c r="B512" s="27"/>
      <c r="C512" s="59"/>
      <c r="D512" s="69"/>
      <c r="E512" s="69"/>
      <c r="F512" s="69"/>
      <c r="G512" s="69"/>
      <c r="H512" s="69"/>
    </row>
    <row r="513" spans="1:8" x14ac:dyDescent="0.25">
      <c r="A513" s="27" t="s">
        <v>427</v>
      </c>
      <c r="B513" s="27"/>
      <c r="C513" s="59">
        <f>C511</f>
        <v>981757.49000000022</v>
      </c>
      <c r="D513" s="69">
        <f t="shared" ref="D513:H513" si="34">D511</f>
        <v>1123999.44</v>
      </c>
      <c r="E513" s="69">
        <f t="shared" si="34"/>
        <v>1271097.0567999999</v>
      </c>
      <c r="F513" s="69">
        <f t="shared" si="34"/>
        <v>986040.71</v>
      </c>
      <c r="G513" s="69">
        <f t="shared" si="34"/>
        <v>1296061.6768</v>
      </c>
      <c r="H513" s="69">
        <f t="shared" si="34"/>
        <v>1301138.3740000001</v>
      </c>
    </row>
    <row r="514" spans="1:8" x14ac:dyDescent="0.25">
      <c r="A514" s="27"/>
      <c r="B514" s="27"/>
      <c r="C514" s="59"/>
      <c r="D514" s="69"/>
      <c r="E514" s="69"/>
      <c r="F514" s="69"/>
      <c r="G514" s="69"/>
      <c r="H514" s="69"/>
    </row>
    <row r="515" spans="1:8" x14ac:dyDescent="0.25">
      <c r="A515" s="27" t="s">
        <v>657</v>
      </c>
      <c r="B515" s="27"/>
      <c r="C515" s="59">
        <f>C435-C513</f>
        <v>261513.75999999978</v>
      </c>
      <c r="D515" s="69">
        <f>D435-D513</f>
        <v>140808.62999999989</v>
      </c>
      <c r="E515" s="69">
        <f>E435-E513</f>
        <v>13428.353200000012</v>
      </c>
      <c r="F515" s="69">
        <f>F435-F513</f>
        <v>244751.45000000019</v>
      </c>
      <c r="G515" s="69">
        <f>G435-G513</f>
        <v>2236.3231999999844</v>
      </c>
      <c r="H515" s="69">
        <f>H435-H513</f>
        <v>6743.7260000000242</v>
      </c>
    </row>
    <row r="516" spans="1:8" x14ac:dyDescent="0.25">
      <c r="A516" s="34"/>
      <c r="B516" s="34"/>
      <c r="C516" s="36"/>
      <c r="D516" s="37"/>
      <c r="E516" s="37"/>
      <c r="F516" s="37"/>
      <c r="G516" s="37"/>
      <c r="H516" s="37"/>
    </row>
    <row r="517" spans="1:8" x14ac:dyDescent="0.25">
      <c r="A517" s="27" t="s">
        <v>927</v>
      </c>
      <c r="B517" s="27"/>
      <c r="C517" s="36"/>
      <c r="D517" s="37"/>
      <c r="E517" s="37"/>
      <c r="F517" s="37"/>
      <c r="G517" s="37"/>
      <c r="H517" s="37"/>
    </row>
    <row r="518" spans="1:8" ht="8.25" customHeight="1" x14ac:dyDescent="0.25">
      <c r="A518" s="35"/>
      <c r="B518" s="27"/>
      <c r="C518" s="36"/>
      <c r="D518" s="37"/>
      <c r="E518" s="37"/>
      <c r="F518" s="37"/>
      <c r="G518" s="37"/>
      <c r="H518" s="37"/>
    </row>
    <row r="519" spans="1:8" x14ac:dyDescent="0.25">
      <c r="A519" s="22" t="s">
        <v>806</v>
      </c>
      <c r="B519" s="27"/>
      <c r="C519" s="59">
        <f>C553</f>
        <v>774436.00999999978</v>
      </c>
      <c r="D519" s="59">
        <f>D553</f>
        <v>787320.2899999998</v>
      </c>
      <c r="E519" s="59">
        <f t="shared" ref="E519:H519" si="35">E553</f>
        <v>872090.32</v>
      </c>
      <c r="F519" s="59">
        <f t="shared" si="35"/>
        <v>766935.92</v>
      </c>
      <c r="G519" s="59">
        <f t="shared" si="35"/>
        <v>824085</v>
      </c>
      <c r="H519" s="59">
        <f t="shared" si="35"/>
        <v>884945</v>
      </c>
    </row>
    <row r="520" spans="1:8" ht="8.25" customHeight="1" x14ac:dyDescent="0.25">
      <c r="A520" s="27"/>
      <c r="B520" s="27"/>
      <c r="C520" s="36"/>
      <c r="D520" s="36"/>
      <c r="E520" s="36"/>
      <c r="F520" s="36"/>
      <c r="G520" s="36"/>
      <c r="H520" s="36"/>
    </row>
    <row r="521" spans="1:8" x14ac:dyDescent="0.25">
      <c r="A521" s="22" t="s">
        <v>427</v>
      </c>
      <c r="B521" s="27"/>
      <c r="C521" s="59">
        <f>C630</f>
        <v>840633.59000000008</v>
      </c>
      <c r="D521" s="59">
        <f>D630</f>
        <v>929924.96999999986</v>
      </c>
      <c r="E521" s="59">
        <f t="shared" ref="E521:H521" si="36">E630</f>
        <v>869671.28</v>
      </c>
      <c r="F521" s="59">
        <f t="shared" si="36"/>
        <v>717475.7</v>
      </c>
      <c r="G521" s="59">
        <f t="shared" si="36"/>
        <v>819930.15</v>
      </c>
      <c r="H521" s="59">
        <f t="shared" si="36"/>
        <v>881699.74</v>
      </c>
    </row>
    <row r="522" spans="1:8" ht="8.25" customHeight="1" x14ac:dyDescent="0.25">
      <c r="A522" s="35"/>
      <c r="B522" s="27"/>
      <c r="C522" s="59"/>
      <c r="D522" s="59"/>
      <c r="E522" s="59"/>
      <c r="F522" s="59"/>
      <c r="G522" s="59"/>
      <c r="H522" s="59"/>
    </row>
    <row r="523" spans="1:8" x14ac:dyDescent="0.25">
      <c r="A523" s="22" t="s">
        <v>657</v>
      </c>
      <c r="B523" s="27"/>
      <c r="C523" s="62">
        <f t="shared" ref="C523:H523" si="37">C519-C521</f>
        <v>-66197.580000000307</v>
      </c>
      <c r="D523" s="62">
        <f t="shared" si="37"/>
        <v>-142604.68000000005</v>
      </c>
      <c r="E523" s="59">
        <f t="shared" si="37"/>
        <v>2419.0399999999208</v>
      </c>
      <c r="F523" s="59">
        <f t="shared" si="37"/>
        <v>49460.220000000088</v>
      </c>
      <c r="G523" s="59">
        <f t="shared" si="37"/>
        <v>4154.8499999999767</v>
      </c>
      <c r="H523" s="59">
        <f t="shared" si="37"/>
        <v>3245.2600000000093</v>
      </c>
    </row>
    <row r="524" spans="1:8" x14ac:dyDescent="0.25">
      <c r="A524" s="35"/>
      <c r="B524" s="27"/>
      <c r="C524" s="36"/>
      <c r="D524" s="36"/>
      <c r="E524" s="36"/>
      <c r="F524" s="36"/>
      <c r="G524" s="36"/>
      <c r="H524" s="36"/>
    </row>
    <row r="525" spans="1:8" x14ac:dyDescent="0.25">
      <c r="A525" s="27" t="s">
        <v>2</v>
      </c>
      <c r="B525" s="27"/>
      <c r="C525" s="36"/>
      <c r="D525" s="36"/>
      <c r="E525" s="36"/>
      <c r="F525" s="36"/>
      <c r="G525" s="36"/>
      <c r="H525" s="36"/>
    </row>
    <row r="526" spans="1:8" x14ac:dyDescent="0.25">
      <c r="A526" s="34" t="s">
        <v>658</v>
      </c>
      <c r="B526" s="34" t="s">
        <v>659</v>
      </c>
      <c r="C526" s="70">
        <v>2568.2299999999996</v>
      </c>
      <c r="D526" s="65">
        <v>767.85</v>
      </c>
      <c r="E526" s="65">
        <v>1800</v>
      </c>
      <c r="F526" s="65">
        <v>361.21999999999997</v>
      </c>
      <c r="G526" s="65">
        <v>1800</v>
      </c>
      <c r="H526" s="65">
        <v>1800</v>
      </c>
    </row>
    <row r="527" spans="1:8" x14ac:dyDescent="0.25">
      <c r="A527" s="34" t="s">
        <v>660</v>
      </c>
      <c r="B527" s="34" t="s">
        <v>661</v>
      </c>
      <c r="C527" s="70">
        <v>39336.71</v>
      </c>
      <c r="D527" s="65">
        <v>38436.61</v>
      </c>
      <c r="E527" s="65">
        <v>40800</v>
      </c>
      <c r="F527" s="65">
        <v>48533.67</v>
      </c>
      <c r="G527" s="65">
        <v>48550</v>
      </c>
      <c r="H527" s="65">
        <f>40000*1.02</f>
        <v>40800</v>
      </c>
    </row>
    <row r="528" spans="1:8" x14ac:dyDescent="0.25">
      <c r="A528" s="34" t="s">
        <v>893</v>
      </c>
      <c r="B528" s="34" t="s">
        <v>662</v>
      </c>
      <c r="C528" s="70">
        <v>150</v>
      </c>
      <c r="D528" s="65">
        <v>50</v>
      </c>
      <c r="E528" s="65">
        <v>100</v>
      </c>
      <c r="F528" s="65">
        <v>25</v>
      </c>
      <c r="G528" s="65">
        <v>100</v>
      </c>
      <c r="H528" s="65">
        <v>100</v>
      </c>
    </row>
    <row r="529" spans="1:8" x14ac:dyDescent="0.25">
      <c r="A529" s="34" t="s">
        <v>894</v>
      </c>
      <c r="B529" s="34" t="s">
        <v>663</v>
      </c>
      <c r="C529" s="70">
        <v>0</v>
      </c>
      <c r="D529" s="65">
        <v>25</v>
      </c>
      <c r="E529" s="65">
        <v>0</v>
      </c>
      <c r="F529" s="65">
        <v>0</v>
      </c>
      <c r="G529" s="65">
        <v>0</v>
      </c>
      <c r="H529" s="65">
        <v>0</v>
      </c>
    </row>
    <row r="530" spans="1:8" x14ac:dyDescent="0.25">
      <c r="A530" s="34" t="s">
        <v>895</v>
      </c>
      <c r="B530" s="34" t="s">
        <v>664</v>
      </c>
      <c r="C530" s="70">
        <v>0</v>
      </c>
      <c r="D530" s="65">
        <v>0</v>
      </c>
      <c r="E530" s="65">
        <v>0</v>
      </c>
      <c r="F530" s="65">
        <v>0</v>
      </c>
      <c r="G530" s="65">
        <v>0</v>
      </c>
      <c r="H530" s="65">
        <v>0</v>
      </c>
    </row>
    <row r="531" spans="1:8" x14ac:dyDescent="0.25">
      <c r="A531" s="34" t="s">
        <v>896</v>
      </c>
      <c r="B531" s="12" t="s">
        <v>665</v>
      </c>
      <c r="C531" s="70">
        <v>0</v>
      </c>
      <c r="D531" s="65">
        <v>0</v>
      </c>
      <c r="E531" s="65">
        <v>0</v>
      </c>
      <c r="F531" s="65">
        <v>0</v>
      </c>
      <c r="G531" s="65">
        <v>0</v>
      </c>
      <c r="H531" s="65">
        <v>0</v>
      </c>
    </row>
    <row r="532" spans="1:8" x14ac:dyDescent="0.25">
      <c r="A532" s="34" t="s">
        <v>897</v>
      </c>
      <c r="B532" s="12" t="s">
        <v>666</v>
      </c>
      <c r="C532" s="70">
        <v>1015.54</v>
      </c>
      <c r="D532" s="65">
        <v>1788.4899999999998</v>
      </c>
      <c r="E532" s="65">
        <v>2500</v>
      </c>
      <c r="F532" s="65">
        <v>2923.0800000000004</v>
      </c>
      <c r="G532" s="65">
        <v>3070</v>
      </c>
      <c r="H532" s="65">
        <v>2700</v>
      </c>
    </row>
    <row r="533" spans="1:8" x14ac:dyDescent="0.25">
      <c r="A533" s="34" t="s">
        <v>898</v>
      </c>
      <c r="B533" s="12" t="s">
        <v>667</v>
      </c>
      <c r="C533" s="70">
        <v>80.56</v>
      </c>
      <c r="D533" s="65">
        <v>73.08</v>
      </c>
      <c r="E533" s="65">
        <v>75</v>
      </c>
      <c r="F533" s="65">
        <v>73.53</v>
      </c>
      <c r="G533" s="65">
        <v>75</v>
      </c>
      <c r="H533" s="65">
        <v>75</v>
      </c>
    </row>
    <row r="534" spans="1:8" x14ac:dyDescent="0.25">
      <c r="A534" s="12" t="s">
        <v>668</v>
      </c>
      <c r="B534" s="12" t="s">
        <v>43</v>
      </c>
      <c r="C534" s="70">
        <v>0</v>
      </c>
      <c r="D534" s="65">
        <v>0</v>
      </c>
      <c r="E534" s="65">
        <v>0</v>
      </c>
      <c r="F534" s="65">
        <v>0</v>
      </c>
      <c r="G534" s="65">
        <v>0</v>
      </c>
      <c r="H534" s="65">
        <v>0</v>
      </c>
    </row>
    <row r="535" spans="1:8" x14ac:dyDescent="0.25">
      <c r="A535" s="34" t="s">
        <v>669</v>
      </c>
      <c r="B535" s="34" t="s">
        <v>670</v>
      </c>
      <c r="C535" s="70">
        <v>721119.12999999989</v>
      </c>
      <c r="D535" s="65">
        <v>740621.22999999986</v>
      </c>
      <c r="E535" s="65">
        <v>747000</v>
      </c>
      <c r="F535" s="65">
        <v>712190.13</v>
      </c>
      <c r="G535" s="65">
        <v>767000</v>
      </c>
      <c r="H535" s="65">
        <v>755000</v>
      </c>
    </row>
    <row r="536" spans="1:8" x14ac:dyDescent="0.25">
      <c r="A536" s="34" t="s">
        <v>671</v>
      </c>
      <c r="B536" s="34" t="s">
        <v>672</v>
      </c>
      <c r="C536" s="70">
        <v>420.68999999999994</v>
      </c>
      <c r="D536" s="65">
        <v>426.46000000000004</v>
      </c>
      <c r="E536" s="65">
        <v>450</v>
      </c>
      <c r="F536" s="65">
        <v>407.33000000000004</v>
      </c>
      <c r="G536" s="65">
        <v>460</v>
      </c>
      <c r="H536" s="65">
        <v>450</v>
      </c>
    </row>
    <row r="537" spans="1:8" x14ac:dyDescent="0.25">
      <c r="A537" s="34" t="s">
        <v>673</v>
      </c>
      <c r="B537" s="12" t="s">
        <v>674</v>
      </c>
      <c r="C537" s="70">
        <v>125</v>
      </c>
      <c r="D537" s="65">
        <v>125</v>
      </c>
      <c r="E537" s="65">
        <v>200</v>
      </c>
      <c r="F537" s="65">
        <v>25</v>
      </c>
      <c r="G537" s="65">
        <v>200</v>
      </c>
      <c r="H537" s="65">
        <v>420</v>
      </c>
    </row>
    <row r="538" spans="1:8" x14ac:dyDescent="0.25">
      <c r="A538" s="34" t="s">
        <v>675</v>
      </c>
      <c r="B538" s="12" t="s">
        <v>676</v>
      </c>
      <c r="C538" s="70">
        <v>0</v>
      </c>
      <c r="D538" s="65">
        <v>0</v>
      </c>
      <c r="E538" s="65">
        <v>0</v>
      </c>
      <c r="F538" s="65">
        <v>0</v>
      </c>
      <c r="G538" s="65">
        <v>0</v>
      </c>
      <c r="H538" s="65">
        <v>0</v>
      </c>
    </row>
    <row r="539" spans="1:8" x14ac:dyDescent="0.25">
      <c r="A539" s="34" t="s">
        <v>677</v>
      </c>
      <c r="B539" s="12" t="s">
        <v>678</v>
      </c>
      <c r="C539" s="70">
        <v>1901.45</v>
      </c>
      <c r="D539" s="65">
        <v>1410.52</v>
      </c>
      <c r="E539" s="65">
        <v>1900</v>
      </c>
      <c r="F539" s="65">
        <v>900.03</v>
      </c>
      <c r="G539" s="65">
        <v>1200</v>
      </c>
      <c r="H539" s="65">
        <v>1200</v>
      </c>
    </row>
    <row r="540" spans="1:8" x14ac:dyDescent="0.25">
      <c r="A540" s="34" t="s">
        <v>679</v>
      </c>
      <c r="B540" s="34" t="s">
        <v>49</v>
      </c>
      <c r="C540" s="70">
        <v>0</v>
      </c>
      <c r="D540" s="65">
        <v>0</v>
      </c>
      <c r="E540" s="65">
        <v>0</v>
      </c>
      <c r="F540" s="65">
        <v>0</v>
      </c>
      <c r="G540" s="65">
        <v>0</v>
      </c>
      <c r="H540" s="65">
        <v>0</v>
      </c>
    </row>
    <row r="541" spans="1:8" x14ac:dyDescent="0.25">
      <c r="A541" s="34" t="s">
        <v>680</v>
      </c>
      <c r="B541" s="12" t="s">
        <v>548</v>
      </c>
      <c r="C541" s="70">
        <v>0</v>
      </c>
      <c r="D541" s="65">
        <v>0</v>
      </c>
      <c r="E541" s="65">
        <v>0</v>
      </c>
      <c r="F541" s="65">
        <v>0</v>
      </c>
      <c r="G541" s="65">
        <v>0</v>
      </c>
      <c r="H541" s="65">
        <v>0</v>
      </c>
    </row>
    <row r="542" spans="1:8" x14ac:dyDescent="0.25">
      <c r="A542" s="60" t="s">
        <v>681</v>
      </c>
      <c r="B542" s="60" t="s">
        <v>682</v>
      </c>
      <c r="C542" s="70">
        <v>25</v>
      </c>
      <c r="D542" s="65">
        <v>50</v>
      </c>
      <c r="E542" s="65">
        <v>75</v>
      </c>
      <c r="F542" s="65">
        <v>0</v>
      </c>
      <c r="G542" s="65">
        <v>0</v>
      </c>
      <c r="H542" s="65">
        <v>0</v>
      </c>
    </row>
    <row r="543" spans="1:8" x14ac:dyDescent="0.25">
      <c r="A543" s="34" t="s">
        <v>683</v>
      </c>
      <c r="B543" s="34" t="s">
        <v>53</v>
      </c>
      <c r="C543" s="70">
        <v>4497.2000000000007</v>
      </c>
      <c r="D543" s="65">
        <v>2441.4699999999998</v>
      </c>
      <c r="E543" s="65">
        <v>1000</v>
      </c>
      <c r="F543" s="65">
        <v>812.51</v>
      </c>
      <c r="G543" s="65">
        <v>900</v>
      </c>
      <c r="H543" s="65">
        <v>900</v>
      </c>
    </row>
    <row r="544" spans="1:8" x14ac:dyDescent="0.25">
      <c r="A544" s="34" t="s">
        <v>684</v>
      </c>
      <c r="B544" s="34" t="s">
        <v>55</v>
      </c>
      <c r="C544" s="70">
        <v>2433.75</v>
      </c>
      <c r="D544" s="65">
        <v>450</v>
      </c>
      <c r="E544" s="65">
        <v>25690.32</v>
      </c>
      <c r="F544" s="65">
        <v>684.42</v>
      </c>
      <c r="G544" s="65">
        <v>730</v>
      </c>
      <c r="H544" s="65">
        <v>0</v>
      </c>
    </row>
    <row r="545" spans="1:8" x14ac:dyDescent="0.25">
      <c r="A545" s="90" t="s">
        <v>685</v>
      </c>
      <c r="B545" s="90" t="s">
        <v>47</v>
      </c>
      <c r="C545" s="70">
        <v>0</v>
      </c>
      <c r="D545" s="65">
        <v>0</v>
      </c>
      <c r="E545" s="65">
        <v>50000</v>
      </c>
      <c r="F545" s="65">
        <v>0</v>
      </c>
      <c r="G545" s="83">
        <v>0</v>
      </c>
      <c r="H545" s="65">
        <v>81000</v>
      </c>
    </row>
    <row r="546" spans="1:8" x14ac:dyDescent="0.25">
      <c r="A546" s="34" t="s">
        <v>686</v>
      </c>
      <c r="B546" s="34" t="s">
        <v>687</v>
      </c>
      <c r="C546" s="70">
        <v>0</v>
      </c>
      <c r="D546" s="65">
        <v>0</v>
      </c>
      <c r="E546" s="65">
        <v>0</v>
      </c>
      <c r="F546" s="65">
        <v>0</v>
      </c>
      <c r="G546" s="65">
        <v>0</v>
      </c>
      <c r="H546" s="65">
        <v>0</v>
      </c>
    </row>
    <row r="547" spans="1:8" x14ac:dyDescent="0.25">
      <c r="A547" s="34" t="s">
        <v>688</v>
      </c>
      <c r="B547" s="34" t="s">
        <v>59</v>
      </c>
      <c r="C547" s="70">
        <v>0</v>
      </c>
      <c r="D547" s="65">
        <v>0</v>
      </c>
      <c r="E547" s="65">
        <v>0</v>
      </c>
      <c r="F547" s="65">
        <v>0</v>
      </c>
      <c r="G547" s="65">
        <v>0</v>
      </c>
      <c r="H547" s="65">
        <v>0</v>
      </c>
    </row>
    <row r="548" spans="1:8" x14ac:dyDescent="0.25">
      <c r="A548" s="34" t="s">
        <v>689</v>
      </c>
      <c r="B548" s="12" t="s">
        <v>690</v>
      </c>
      <c r="C548" s="70">
        <v>0</v>
      </c>
      <c r="D548" s="65">
        <v>0</v>
      </c>
      <c r="E548" s="65">
        <v>0</v>
      </c>
      <c r="F548" s="65">
        <v>0</v>
      </c>
      <c r="G548" s="65">
        <v>0</v>
      </c>
      <c r="H548" s="65">
        <v>0</v>
      </c>
    </row>
    <row r="549" spans="1:8" x14ac:dyDescent="0.25">
      <c r="A549" s="34" t="s">
        <v>691</v>
      </c>
      <c r="B549" s="12" t="s">
        <v>692</v>
      </c>
      <c r="C549" s="70">
        <v>0</v>
      </c>
      <c r="D549" s="65">
        <v>0</v>
      </c>
      <c r="E549" s="65">
        <v>0</v>
      </c>
      <c r="F549" s="65">
        <v>0</v>
      </c>
      <c r="G549" s="65">
        <v>0</v>
      </c>
      <c r="H549" s="65">
        <v>0</v>
      </c>
    </row>
    <row r="550" spans="1:8" ht="15.75" thickBot="1" x14ac:dyDescent="0.3">
      <c r="A550" s="34" t="s">
        <v>693</v>
      </c>
      <c r="B550" s="12" t="s">
        <v>455</v>
      </c>
      <c r="C550" s="73">
        <v>762.75</v>
      </c>
      <c r="D550" s="66">
        <v>654.58000000000004</v>
      </c>
      <c r="E550" s="66">
        <v>500</v>
      </c>
      <c r="F550" s="66">
        <v>0</v>
      </c>
      <c r="G550" s="66">
        <v>0</v>
      </c>
      <c r="H550" s="66">
        <v>500</v>
      </c>
    </row>
    <row r="551" spans="1:8" x14ac:dyDescent="0.25">
      <c r="A551" s="27" t="s">
        <v>694</v>
      </c>
      <c r="B551" s="27"/>
      <c r="C551" s="72">
        <f>SUM(C526:C550)</f>
        <v>774436.00999999978</v>
      </c>
      <c r="D551" s="67">
        <f>SUM(D526:D550)</f>
        <v>787320.2899999998</v>
      </c>
      <c r="E551" s="67">
        <f t="shared" ref="E551:H551" si="38">SUM(E526:E550)</f>
        <v>872090.32</v>
      </c>
      <c r="F551" s="67">
        <f t="shared" si="38"/>
        <v>766935.92</v>
      </c>
      <c r="G551" s="67">
        <f t="shared" si="38"/>
        <v>824085</v>
      </c>
      <c r="H551" s="67">
        <f t="shared" si="38"/>
        <v>884945</v>
      </c>
    </row>
    <row r="552" spans="1:8" x14ac:dyDescent="0.25">
      <c r="A552" s="34"/>
      <c r="B552" s="34"/>
      <c r="C552" s="36"/>
      <c r="D552" s="37"/>
      <c r="E552" s="37"/>
      <c r="F552" s="37"/>
      <c r="G552" s="37"/>
      <c r="H552" s="37"/>
    </row>
    <row r="553" spans="1:8" x14ac:dyDescent="0.25">
      <c r="A553" s="27" t="s">
        <v>155</v>
      </c>
      <c r="B553" s="27"/>
      <c r="C553" s="59">
        <f>C551</f>
        <v>774436.00999999978</v>
      </c>
      <c r="D553" s="69">
        <f t="shared" ref="D553:H553" si="39">D551</f>
        <v>787320.2899999998</v>
      </c>
      <c r="E553" s="69">
        <f t="shared" si="39"/>
        <v>872090.32</v>
      </c>
      <c r="F553" s="69">
        <f t="shared" si="39"/>
        <v>766935.92</v>
      </c>
      <c r="G553" s="69">
        <f t="shared" si="39"/>
        <v>824085</v>
      </c>
      <c r="H553" s="69">
        <f t="shared" si="39"/>
        <v>884945</v>
      </c>
    </row>
    <row r="554" spans="1:8" x14ac:dyDescent="0.25">
      <c r="A554" s="27" t="s">
        <v>156</v>
      </c>
      <c r="B554" s="34"/>
      <c r="C554" s="36"/>
      <c r="D554" s="37"/>
      <c r="E554" s="37"/>
      <c r="F554" s="37"/>
      <c r="G554" s="37"/>
      <c r="H554" s="37"/>
    </row>
    <row r="555" spans="1:8" x14ac:dyDescent="0.25">
      <c r="A555" s="34" t="s">
        <v>695</v>
      </c>
      <c r="B555" s="34" t="s">
        <v>158</v>
      </c>
      <c r="C555" s="70">
        <v>136504.65</v>
      </c>
      <c r="D555" s="65">
        <v>163297.50999999998</v>
      </c>
      <c r="E555" s="65">
        <v>172416</v>
      </c>
      <c r="F555" s="65">
        <v>154063.40999999997</v>
      </c>
      <c r="G555" s="65">
        <v>172350</v>
      </c>
      <c r="H555" s="65">
        <v>177965</v>
      </c>
    </row>
    <row r="556" spans="1:8" x14ac:dyDescent="0.25">
      <c r="A556" s="34" t="s">
        <v>696</v>
      </c>
      <c r="B556" s="34" t="s">
        <v>160</v>
      </c>
      <c r="C556" s="70">
        <v>0</v>
      </c>
      <c r="D556" s="65">
        <v>0</v>
      </c>
      <c r="E556" s="65">
        <v>0</v>
      </c>
      <c r="F556" s="65">
        <v>0</v>
      </c>
      <c r="G556" s="65">
        <v>0</v>
      </c>
      <c r="H556" s="65">
        <v>0</v>
      </c>
    </row>
    <row r="557" spans="1:8" x14ac:dyDescent="0.25">
      <c r="A557" s="34" t="s">
        <v>697</v>
      </c>
      <c r="B557" s="34" t="s">
        <v>266</v>
      </c>
      <c r="C557" s="70">
        <v>5755.51</v>
      </c>
      <c r="D557" s="65">
        <v>4537.25</v>
      </c>
      <c r="E557" s="65">
        <v>8000</v>
      </c>
      <c r="F557" s="65">
        <v>3851.9999999999995</v>
      </c>
      <c r="G557" s="65">
        <v>4220</v>
      </c>
      <c r="H557" s="65">
        <v>5000</v>
      </c>
    </row>
    <row r="558" spans="1:8" x14ac:dyDescent="0.25">
      <c r="A558" s="34" t="s">
        <v>698</v>
      </c>
      <c r="B558" s="34" t="s">
        <v>164</v>
      </c>
      <c r="C558" s="70">
        <v>10141.549999999999</v>
      </c>
      <c r="D558" s="65">
        <v>11667.64</v>
      </c>
      <c r="E558" s="65">
        <v>14433.28</v>
      </c>
      <c r="F558" s="65">
        <v>10864.06</v>
      </c>
      <c r="G558" s="65">
        <f>(G555+G556+G557)*8%</f>
        <v>14125.6</v>
      </c>
      <c r="H558" s="65">
        <f>(H555+H556+H557)*8%</f>
        <v>14637.2</v>
      </c>
    </row>
    <row r="559" spans="1:8" x14ac:dyDescent="0.25">
      <c r="A559" s="34" t="s">
        <v>699</v>
      </c>
      <c r="B559" s="34" t="s">
        <v>166</v>
      </c>
      <c r="C559" s="70">
        <v>230.87</v>
      </c>
      <c r="D559" s="65">
        <v>242.89</v>
      </c>
      <c r="E559" s="65">
        <v>495</v>
      </c>
      <c r="F559" s="65">
        <v>174.23000000000002</v>
      </c>
      <c r="G559" s="65">
        <v>175</v>
      </c>
      <c r="H559" s="65">
        <v>175</v>
      </c>
    </row>
    <row r="560" spans="1:8" x14ac:dyDescent="0.25">
      <c r="A560" s="34" t="s">
        <v>700</v>
      </c>
      <c r="B560" s="34" t="s">
        <v>168</v>
      </c>
      <c r="C560" s="70">
        <v>17404.61</v>
      </c>
      <c r="D560" s="65">
        <v>27316.59</v>
      </c>
      <c r="E560" s="65">
        <v>27333</v>
      </c>
      <c r="F560" s="65">
        <v>23090.829999999998</v>
      </c>
      <c r="G560" s="65">
        <v>26500</v>
      </c>
      <c r="H560" s="65">
        <v>27500</v>
      </c>
    </row>
    <row r="561" spans="1:8" x14ac:dyDescent="0.25">
      <c r="A561" s="34" t="s">
        <v>701</v>
      </c>
      <c r="B561" s="34" t="s">
        <v>170</v>
      </c>
      <c r="C561" s="70">
        <v>13215.939999999999</v>
      </c>
      <c r="D561" s="65">
        <v>15266.480000000001</v>
      </c>
      <c r="E561" s="65">
        <v>20500</v>
      </c>
      <c r="F561" s="65">
        <v>19006.900000000001</v>
      </c>
      <c r="G561" s="65">
        <v>21850</v>
      </c>
      <c r="H561" s="65">
        <v>26400</v>
      </c>
    </row>
    <row r="562" spans="1:8" x14ac:dyDescent="0.25">
      <c r="A562" s="34" t="s">
        <v>702</v>
      </c>
      <c r="B562" s="34" t="s">
        <v>272</v>
      </c>
      <c r="C562" s="70">
        <v>2969.78</v>
      </c>
      <c r="D562" s="65">
        <v>0</v>
      </c>
      <c r="E562" s="65">
        <v>0</v>
      </c>
      <c r="F562" s="65">
        <v>0</v>
      </c>
      <c r="G562" s="65">
        <v>0</v>
      </c>
      <c r="H562" s="65">
        <v>0</v>
      </c>
    </row>
    <row r="563" spans="1:8" x14ac:dyDescent="0.25">
      <c r="A563" s="34" t="s">
        <v>703</v>
      </c>
      <c r="B563" s="34" t="s">
        <v>704</v>
      </c>
      <c r="C563" s="70">
        <v>1250</v>
      </c>
      <c r="D563" s="65">
        <v>0</v>
      </c>
      <c r="E563" s="65">
        <v>0</v>
      </c>
      <c r="F563" s="65">
        <v>0</v>
      </c>
      <c r="G563" s="65">
        <v>0</v>
      </c>
      <c r="H563" s="65">
        <v>0</v>
      </c>
    </row>
    <row r="564" spans="1:8" x14ac:dyDescent="0.25">
      <c r="A564" s="34" t="s">
        <v>705</v>
      </c>
      <c r="B564" s="12" t="s">
        <v>706</v>
      </c>
      <c r="C564" s="70">
        <v>300</v>
      </c>
      <c r="D564" s="65">
        <v>300</v>
      </c>
      <c r="E564" s="65">
        <v>300</v>
      </c>
      <c r="F564" s="65">
        <v>300</v>
      </c>
      <c r="G564" s="65">
        <v>300</v>
      </c>
      <c r="H564" s="65">
        <v>300</v>
      </c>
    </row>
    <row r="565" spans="1:8" x14ac:dyDescent="0.25">
      <c r="A565" s="34" t="s">
        <v>707</v>
      </c>
      <c r="B565" s="34" t="s">
        <v>465</v>
      </c>
      <c r="C565" s="70">
        <v>0</v>
      </c>
      <c r="D565" s="65">
        <v>0</v>
      </c>
      <c r="E565" s="65">
        <v>0</v>
      </c>
      <c r="F565" s="65">
        <v>0</v>
      </c>
      <c r="G565" s="65">
        <v>0</v>
      </c>
      <c r="H565" s="65">
        <v>0</v>
      </c>
    </row>
    <row r="566" spans="1:8" x14ac:dyDescent="0.25">
      <c r="A566" s="34" t="s">
        <v>708</v>
      </c>
      <c r="B566" s="12" t="s">
        <v>174</v>
      </c>
      <c r="C566" s="70">
        <v>2168.75</v>
      </c>
      <c r="D566" s="65">
        <v>0</v>
      </c>
      <c r="E566" s="65">
        <v>2500</v>
      </c>
      <c r="F566" s="65">
        <v>3739.66</v>
      </c>
      <c r="G566" s="65">
        <v>3800</v>
      </c>
      <c r="H566" s="65">
        <v>37500</v>
      </c>
    </row>
    <row r="567" spans="1:8" x14ac:dyDescent="0.25">
      <c r="A567" s="12" t="s">
        <v>709</v>
      </c>
      <c r="B567" s="12" t="s">
        <v>182</v>
      </c>
      <c r="C567" s="70">
        <v>0</v>
      </c>
      <c r="D567" s="65">
        <v>1862.19</v>
      </c>
      <c r="E567" s="65">
        <v>3000</v>
      </c>
      <c r="F567" s="65">
        <v>637.5</v>
      </c>
      <c r="G567" s="65">
        <v>637.5</v>
      </c>
      <c r="H567" s="65">
        <v>1500</v>
      </c>
    </row>
    <row r="568" spans="1:8" x14ac:dyDescent="0.25">
      <c r="A568" s="34" t="s">
        <v>710</v>
      </c>
      <c r="B568" s="34" t="s">
        <v>184</v>
      </c>
      <c r="C568" s="70">
        <v>6017.41</v>
      </c>
      <c r="D568" s="65">
        <v>6244.32</v>
      </c>
      <c r="E568" s="65">
        <v>8188</v>
      </c>
      <c r="F568" s="65">
        <v>8188</v>
      </c>
      <c r="G568" s="65">
        <v>8188</v>
      </c>
      <c r="H568" s="65">
        <v>12950</v>
      </c>
    </row>
    <row r="569" spans="1:8" x14ac:dyDescent="0.25">
      <c r="A569" s="34" t="s">
        <v>711</v>
      </c>
      <c r="B569" s="34" t="s">
        <v>470</v>
      </c>
      <c r="C569" s="70">
        <v>13867.65</v>
      </c>
      <c r="D569" s="65">
        <v>15288.15</v>
      </c>
      <c r="E569" s="65">
        <v>16777</v>
      </c>
      <c r="F569" s="65">
        <v>929</v>
      </c>
      <c r="G569" s="65">
        <v>19044.8</v>
      </c>
      <c r="H569" s="65">
        <f>G569*1.05</f>
        <v>19997.04</v>
      </c>
    </row>
    <row r="570" spans="1:8" x14ac:dyDescent="0.25">
      <c r="A570" s="34" t="s">
        <v>712</v>
      </c>
      <c r="B570" s="34" t="s">
        <v>190</v>
      </c>
      <c r="C570" s="70">
        <v>311.25</v>
      </c>
      <c r="D570" s="65">
        <v>487.21</v>
      </c>
      <c r="E570" s="65">
        <v>750</v>
      </c>
      <c r="F570" s="65">
        <v>492.16999999999996</v>
      </c>
      <c r="G570" s="65">
        <v>500</v>
      </c>
      <c r="H570" s="65">
        <v>500</v>
      </c>
    </row>
    <row r="571" spans="1:8" x14ac:dyDescent="0.25">
      <c r="A571" s="34" t="s">
        <v>713</v>
      </c>
      <c r="B571" s="34" t="s">
        <v>192</v>
      </c>
      <c r="C571" s="70">
        <v>205.05</v>
      </c>
      <c r="D571" s="65">
        <v>579.6400000000001</v>
      </c>
      <c r="E571" s="65">
        <v>400</v>
      </c>
      <c r="F571" s="65">
        <v>400.67</v>
      </c>
      <c r="G571" s="65">
        <v>450</v>
      </c>
      <c r="H571" s="65">
        <v>500</v>
      </c>
    </row>
    <row r="572" spans="1:8" x14ac:dyDescent="0.25">
      <c r="A572" s="57" t="s">
        <v>714</v>
      </c>
      <c r="B572" s="57" t="s">
        <v>196</v>
      </c>
      <c r="C572" s="70">
        <v>256.44</v>
      </c>
      <c r="D572" s="65">
        <v>0</v>
      </c>
      <c r="E572" s="65">
        <v>250</v>
      </c>
      <c r="F572" s="65">
        <v>0</v>
      </c>
      <c r="G572" s="65">
        <v>0</v>
      </c>
      <c r="H572" s="65">
        <v>250</v>
      </c>
    </row>
    <row r="573" spans="1:8" x14ac:dyDescent="0.25">
      <c r="A573" s="57" t="s">
        <v>715</v>
      </c>
      <c r="B573" s="57" t="s">
        <v>198</v>
      </c>
      <c r="C573" s="70">
        <v>0</v>
      </c>
      <c r="D573" s="65">
        <v>0</v>
      </c>
      <c r="E573" s="65">
        <v>0</v>
      </c>
      <c r="F573" s="65">
        <v>0</v>
      </c>
      <c r="G573" s="65">
        <v>0</v>
      </c>
      <c r="H573" s="65">
        <v>0</v>
      </c>
    </row>
    <row r="574" spans="1:8" x14ac:dyDescent="0.25">
      <c r="A574" s="57" t="s">
        <v>716</v>
      </c>
      <c r="B574" s="57" t="s">
        <v>200</v>
      </c>
      <c r="C574" s="70">
        <v>0</v>
      </c>
      <c r="D574" s="65">
        <v>2</v>
      </c>
      <c r="E574" s="65">
        <v>50</v>
      </c>
      <c r="F574" s="65">
        <v>14.21</v>
      </c>
      <c r="G574" s="65">
        <v>20</v>
      </c>
      <c r="H574" s="65">
        <v>100</v>
      </c>
    </row>
    <row r="575" spans="1:8" x14ac:dyDescent="0.25">
      <c r="A575" s="57" t="s">
        <v>717</v>
      </c>
      <c r="B575" s="57" t="s">
        <v>288</v>
      </c>
      <c r="C575" s="70">
        <v>548.84</v>
      </c>
      <c r="D575" s="65">
        <v>359.92</v>
      </c>
      <c r="E575" s="65">
        <v>750</v>
      </c>
      <c r="F575" s="65">
        <v>921.35</v>
      </c>
      <c r="G575" s="65">
        <v>950</v>
      </c>
      <c r="H575" s="65">
        <v>1000</v>
      </c>
    </row>
    <row r="576" spans="1:8" x14ac:dyDescent="0.25">
      <c r="A576" s="57" t="s">
        <v>718</v>
      </c>
      <c r="B576" s="57" t="s">
        <v>478</v>
      </c>
      <c r="C576" s="70">
        <v>419.38</v>
      </c>
      <c r="D576" s="65">
        <v>250</v>
      </c>
      <c r="E576" s="65">
        <v>500</v>
      </c>
      <c r="F576" s="65">
        <v>68.290000000000006</v>
      </c>
      <c r="G576" s="65">
        <v>250</v>
      </c>
      <c r="H576" s="65">
        <v>500</v>
      </c>
    </row>
    <row r="577" spans="1:8" x14ac:dyDescent="0.25">
      <c r="A577" s="57" t="s">
        <v>719</v>
      </c>
      <c r="B577" s="57" t="s">
        <v>356</v>
      </c>
      <c r="C577" s="70">
        <v>0</v>
      </c>
      <c r="D577" s="65">
        <v>94.5</v>
      </c>
      <c r="E577" s="65">
        <v>250</v>
      </c>
      <c r="F577" s="65">
        <v>0</v>
      </c>
      <c r="G577" s="65">
        <v>100</v>
      </c>
      <c r="H577" s="65">
        <v>0</v>
      </c>
    </row>
    <row r="578" spans="1:8" x14ac:dyDescent="0.25">
      <c r="A578" s="57" t="s">
        <v>720</v>
      </c>
      <c r="B578" s="57" t="s">
        <v>721</v>
      </c>
      <c r="C578" s="70">
        <v>53802.090000000004</v>
      </c>
      <c r="D578" s="65">
        <v>43078.02</v>
      </c>
      <c r="E578" s="65">
        <v>78310</v>
      </c>
      <c r="F578" s="65">
        <v>47357.599999999991</v>
      </c>
      <c r="G578" s="65">
        <v>50000</v>
      </c>
      <c r="H578" s="65">
        <v>50000</v>
      </c>
    </row>
    <row r="579" spans="1:8" x14ac:dyDescent="0.25">
      <c r="A579" s="57" t="s">
        <v>722</v>
      </c>
      <c r="B579" s="57" t="s">
        <v>481</v>
      </c>
      <c r="C579" s="70">
        <v>316.97999999999996</v>
      </c>
      <c r="D579" s="65">
        <v>1585.92</v>
      </c>
      <c r="E579" s="65">
        <v>850</v>
      </c>
      <c r="F579" s="65">
        <v>800.32</v>
      </c>
      <c r="G579" s="65">
        <v>900</v>
      </c>
      <c r="H579" s="65">
        <v>850</v>
      </c>
    </row>
    <row r="580" spans="1:8" x14ac:dyDescent="0.25">
      <c r="A580" s="57" t="s">
        <v>723</v>
      </c>
      <c r="B580" s="50" t="s">
        <v>208</v>
      </c>
      <c r="C580" s="70">
        <v>0</v>
      </c>
      <c r="D580" s="65">
        <v>0</v>
      </c>
      <c r="E580" s="65">
        <v>2100</v>
      </c>
      <c r="F580" s="65">
        <v>31.340000000000146</v>
      </c>
      <c r="G580" s="65">
        <v>50</v>
      </c>
      <c r="H580" s="65">
        <v>0</v>
      </c>
    </row>
    <row r="581" spans="1:8" x14ac:dyDescent="0.25">
      <c r="A581" s="57" t="s">
        <v>724</v>
      </c>
      <c r="B581" s="57" t="s">
        <v>323</v>
      </c>
      <c r="C581" s="70">
        <v>2560.2599999999998</v>
      </c>
      <c r="D581" s="65">
        <v>2040</v>
      </c>
      <c r="E581" s="65">
        <v>2800</v>
      </c>
      <c r="F581" s="65">
        <v>4439.34</v>
      </c>
      <c r="G581" s="65">
        <v>4500</v>
      </c>
      <c r="H581" s="65">
        <v>4500</v>
      </c>
    </row>
    <row r="582" spans="1:8" x14ac:dyDescent="0.25">
      <c r="A582" s="57" t="s">
        <v>725</v>
      </c>
      <c r="B582" s="57" t="s">
        <v>297</v>
      </c>
      <c r="C582" s="70">
        <v>742.04</v>
      </c>
      <c r="D582" s="65">
        <v>165</v>
      </c>
      <c r="E582" s="65">
        <v>1200</v>
      </c>
      <c r="F582" s="65">
        <v>275</v>
      </c>
      <c r="G582" s="65">
        <v>300</v>
      </c>
      <c r="H582" s="65">
        <v>300</v>
      </c>
    </row>
    <row r="583" spans="1:8" x14ac:dyDescent="0.25">
      <c r="A583" s="57" t="s">
        <v>726</v>
      </c>
      <c r="B583" s="57" t="s">
        <v>220</v>
      </c>
      <c r="C583" s="70">
        <v>132</v>
      </c>
      <c r="D583" s="65">
        <v>281</v>
      </c>
      <c r="E583" s="65">
        <v>100</v>
      </c>
      <c r="F583" s="65">
        <v>45</v>
      </c>
      <c r="G583" s="65">
        <v>100</v>
      </c>
      <c r="H583" s="65">
        <v>100</v>
      </c>
    </row>
    <row r="584" spans="1:8" x14ac:dyDescent="0.25">
      <c r="A584" s="57" t="s">
        <v>727</v>
      </c>
      <c r="B584" s="57" t="s">
        <v>222</v>
      </c>
      <c r="C584" s="70">
        <v>0</v>
      </c>
      <c r="D584" s="65">
        <v>0</v>
      </c>
      <c r="E584" s="65">
        <v>0</v>
      </c>
      <c r="F584" s="65">
        <v>0</v>
      </c>
      <c r="G584" s="65">
        <v>0</v>
      </c>
      <c r="H584" s="65">
        <v>0</v>
      </c>
    </row>
    <row r="585" spans="1:8" x14ac:dyDescent="0.25">
      <c r="A585" s="57" t="s">
        <v>728</v>
      </c>
      <c r="B585" s="57" t="s">
        <v>487</v>
      </c>
      <c r="C585" s="70">
        <v>3377.0699999999997</v>
      </c>
      <c r="D585" s="65">
        <v>1475.69</v>
      </c>
      <c r="E585" s="65">
        <v>2000</v>
      </c>
      <c r="F585" s="65">
        <v>0</v>
      </c>
      <c r="G585" s="65">
        <v>1000</v>
      </c>
      <c r="H585" s="65">
        <v>1000</v>
      </c>
    </row>
    <row r="586" spans="1:8" x14ac:dyDescent="0.25">
      <c r="A586" s="57" t="s">
        <v>729</v>
      </c>
      <c r="B586" s="57" t="s">
        <v>226</v>
      </c>
      <c r="C586" s="70">
        <v>0</v>
      </c>
      <c r="D586" s="65">
        <v>0</v>
      </c>
      <c r="E586" s="65">
        <v>0</v>
      </c>
      <c r="F586" s="65">
        <v>0</v>
      </c>
      <c r="G586" s="65">
        <v>0</v>
      </c>
      <c r="H586" s="65">
        <v>0</v>
      </c>
    </row>
    <row r="587" spans="1:8" x14ac:dyDescent="0.25">
      <c r="A587" s="57" t="s">
        <v>730</v>
      </c>
      <c r="B587" s="57" t="s">
        <v>230</v>
      </c>
      <c r="C587" s="70">
        <v>139</v>
      </c>
      <c r="D587" s="65">
        <v>118</v>
      </c>
      <c r="E587" s="65">
        <v>400</v>
      </c>
      <c r="F587" s="65">
        <v>317</v>
      </c>
      <c r="G587" s="65">
        <v>400</v>
      </c>
      <c r="H587" s="65">
        <v>200</v>
      </c>
    </row>
    <row r="588" spans="1:8" x14ac:dyDescent="0.25">
      <c r="A588" s="57" t="s">
        <v>731</v>
      </c>
      <c r="B588" s="57" t="s">
        <v>234</v>
      </c>
      <c r="C588" s="70">
        <v>0</v>
      </c>
      <c r="D588" s="65">
        <v>0</v>
      </c>
      <c r="E588" s="65">
        <v>250</v>
      </c>
      <c r="F588" s="65">
        <v>130</v>
      </c>
      <c r="G588" s="65">
        <v>250</v>
      </c>
      <c r="H588" s="65">
        <v>250</v>
      </c>
    </row>
    <row r="589" spans="1:8" x14ac:dyDescent="0.25">
      <c r="A589" s="57" t="s">
        <v>732</v>
      </c>
      <c r="B589" s="57" t="s">
        <v>499</v>
      </c>
      <c r="C589" s="70">
        <v>1331.45</v>
      </c>
      <c r="D589" s="65">
        <v>928.86</v>
      </c>
      <c r="E589" s="65">
        <v>1600</v>
      </c>
      <c r="F589" s="65">
        <v>617.66999999999996</v>
      </c>
      <c r="G589" s="65">
        <v>950</v>
      </c>
      <c r="H589" s="65">
        <v>1000</v>
      </c>
    </row>
    <row r="590" spans="1:8" x14ac:dyDescent="0.25">
      <c r="A590" s="57" t="s">
        <v>733</v>
      </c>
      <c r="B590" s="57" t="s">
        <v>236</v>
      </c>
      <c r="C590" s="70">
        <v>0</v>
      </c>
      <c r="D590" s="65">
        <v>0</v>
      </c>
      <c r="E590" s="65">
        <v>0</v>
      </c>
      <c r="F590" s="65">
        <v>0</v>
      </c>
      <c r="G590" s="65">
        <v>0</v>
      </c>
      <c r="H590" s="65">
        <v>0</v>
      </c>
    </row>
    <row r="591" spans="1:8" x14ac:dyDescent="0.25">
      <c r="A591" s="34" t="s">
        <v>734</v>
      </c>
      <c r="B591" s="34" t="s">
        <v>238</v>
      </c>
      <c r="C591" s="70">
        <v>2576.84</v>
      </c>
      <c r="D591" s="65">
        <v>2162.9199999999996</v>
      </c>
      <c r="E591" s="65">
        <v>2500</v>
      </c>
      <c r="F591" s="65">
        <v>1877.48</v>
      </c>
      <c r="G591" s="65">
        <v>2100</v>
      </c>
      <c r="H591" s="65">
        <v>2100</v>
      </c>
    </row>
    <row r="592" spans="1:8" x14ac:dyDescent="0.25">
      <c r="A592" s="57" t="s">
        <v>735</v>
      </c>
      <c r="B592" s="57" t="s">
        <v>736</v>
      </c>
      <c r="C592" s="70">
        <v>95000</v>
      </c>
      <c r="D592" s="65">
        <v>95000</v>
      </c>
      <c r="E592" s="65">
        <v>95000</v>
      </c>
      <c r="F592" s="65">
        <v>63333.33</v>
      </c>
      <c r="G592" s="65">
        <v>95000</v>
      </c>
      <c r="H592" s="65">
        <v>95000</v>
      </c>
    </row>
    <row r="593" spans="1:8" x14ac:dyDescent="0.25">
      <c r="A593" s="34" t="s">
        <v>737</v>
      </c>
      <c r="B593" s="34" t="s">
        <v>738</v>
      </c>
      <c r="C593" s="70">
        <v>31236.180000000004</v>
      </c>
      <c r="D593" s="65">
        <v>29505.350000000002</v>
      </c>
      <c r="E593" s="65">
        <v>33500</v>
      </c>
      <c r="F593" s="65">
        <v>32874.29</v>
      </c>
      <c r="G593" s="65">
        <v>33500</v>
      </c>
      <c r="H593" s="65">
        <v>33500</v>
      </c>
    </row>
    <row r="594" spans="1:8" x14ac:dyDescent="0.25">
      <c r="A594" s="57" t="s">
        <v>739</v>
      </c>
      <c r="B594" s="57" t="s">
        <v>740</v>
      </c>
      <c r="C594" s="70">
        <v>0</v>
      </c>
      <c r="D594" s="65">
        <v>0</v>
      </c>
      <c r="E594" s="65">
        <v>0</v>
      </c>
      <c r="F594" s="65">
        <v>0</v>
      </c>
      <c r="G594" s="65">
        <v>0</v>
      </c>
      <c r="H594" s="65">
        <v>0</v>
      </c>
    </row>
    <row r="595" spans="1:8" x14ac:dyDescent="0.25">
      <c r="A595" s="57" t="s">
        <v>741</v>
      </c>
      <c r="B595" s="57" t="s">
        <v>742</v>
      </c>
      <c r="C595" s="70">
        <v>1008.5</v>
      </c>
      <c r="D595" s="65">
        <v>1015</v>
      </c>
      <c r="E595" s="65">
        <v>1000</v>
      </c>
      <c r="F595" s="65">
        <v>175</v>
      </c>
      <c r="G595" s="65">
        <v>1000</v>
      </c>
      <c r="H595" s="65">
        <v>1000</v>
      </c>
    </row>
    <row r="596" spans="1:8" x14ac:dyDescent="0.25">
      <c r="A596" s="35" t="s">
        <v>743</v>
      </c>
      <c r="B596" s="35" t="s">
        <v>240</v>
      </c>
      <c r="C596" s="79">
        <v>9110.98</v>
      </c>
      <c r="D596" s="80">
        <v>6606.96</v>
      </c>
      <c r="E596" s="80">
        <v>9000</v>
      </c>
      <c r="F596" s="80">
        <v>9527.48</v>
      </c>
      <c r="G596" s="80">
        <v>11000</v>
      </c>
      <c r="H596" s="65">
        <v>11000</v>
      </c>
    </row>
    <row r="597" spans="1:8" x14ac:dyDescent="0.25">
      <c r="A597" s="57" t="s">
        <v>744</v>
      </c>
      <c r="B597" s="57" t="s">
        <v>242</v>
      </c>
      <c r="C597" s="70">
        <v>796.6099999999999</v>
      </c>
      <c r="D597" s="65">
        <v>1831.5</v>
      </c>
      <c r="E597" s="65">
        <v>1500</v>
      </c>
      <c r="F597" s="65">
        <v>1462.9900000000002</v>
      </c>
      <c r="G597" s="65">
        <v>2000</v>
      </c>
      <c r="H597" s="65">
        <v>2000</v>
      </c>
    </row>
    <row r="598" spans="1:8" x14ac:dyDescent="0.25">
      <c r="A598" s="57" t="s">
        <v>745</v>
      </c>
      <c r="B598" s="57" t="s">
        <v>316</v>
      </c>
      <c r="C598" s="70">
        <v>2220.9</v>
      </c>
      <c r="D598" s="65">
        <v>754.63</v>
      </c>
      <c r="E598" s="65">
        <v>2500</v>
      </c>
      <c r="F598" s="65">
        <v>2783.11</v>
      </c>
      <c r="G598" s="65">
        <v>3000</v>
      </c>
      <c r="H598" s="65">
        <v>2500</v>
      </c>
    </row>
    <row r="599" spans="1:8" x14ac:dyDescent="0.25">
      <c r="A599" s="34" t="s">
        <v>746</v>
      </c>
      <c r="B599" s="34" t="s">
        <v>244</v>
      </c>
      <c r="C599" s="70">
        <v>3490.88</v>
      </c>
      <c r="D599" s="65">
        <v>3630.72</v>
      </c>
      <c r="E599" s="65">
        <v>8500</v>
      </c>
      <c r="F599" s="65">
        <v>8973.15</v>
      </c>
      <c r="G599" s="65">
        <v>10100</v>
      </c>
      <c r="H599" s="65">
        <v>11000</v>
      </c>
    </row>
    <row r="600" spans="1:8" x14ac:dyDescent="0.25">
      <c r="A600" s="57" t="s">
        <v>747</v>
      </c>
      <c r="B600" s="57" t="s">
        <v>748</v>
      </c>
      <c r="C600" s="70">
        <v>343.87</v>
      </c>
      <c r="D600" s="65">
        <v>691.91</v>
      </c>
      <c r="E600" s="65">
        <v>1000</v>
      </c>
      <c r="F600" s="65">
        <v>1003.06</v>
      </c>
      <c r="G600" s="65">
        <v>1100</v>
      </c>
      <c r="H600" s="65">
        <v>1000</v>
      </c>
    </row>
    <row r="601" spans="1:8" x14ac:dyDescent="0.25">
      <c r="A601" s="57" t="s">
        <v>749</v>
      </c>
      <c r="B601" s="57" t="s">
        <v>519</v>
      </c>
      <c r="C601" s="70">
        <v>962.2</v>
      </c>
      <c r="D601" s="65">
        <v>1397.9699999999998</v>
      </c>
      <c r="E601" s="65">
        <v>2500</v>
      </c>
      <c r="F601" s="65">
        <v>2133.94</v>
      </c>
      <c r="G601" s="65">
        <v>2500</v>
      </c>
      <c r="H601" s="65">
        <v>2500</v>
      </c>
    </row>
    <row r="602" spans="1:8" x14ac:dyDescent="0.25">
      <c r="A602" s="57" t="s">
        <v>750</v>
      </c>
      <c r="B602" s="57" t="s">
        <v>751</v>
      </c>
      <c r="C602" s="70">
        <v>0</v>
      </c>
      <c r="D602" s="65">
        <v>0</v>
      </c>
      <c r="E602" s="65">
        <v>1000</v>
      </c>
      <c r="F602" s="65">
        <v>0</v>
      </c>
      <c r="G602" s="65">
        <v>0</v>
      </c>
      <c r="H602" s="65">
        <v>0</v>
      </c>
    </row>
    <row r="603" spans="1:8" x14ac:dyDescent="0.25">
      <c r="A603" s="57" t="s">
        <v>752</v>
      </c>
      <c r="B603" s="57" t="s">
        <v>753</v>
      </c>
      <c r="C603" s="70">
        <v>3355.66</v>
      </c>
      <c r="D603" s="65">
        <v>9474.1400000000012</v>
      </c>
      <c r="E603" s="65">
        <v>5000</v>
      </c>
      <c r="F603" s="65">
        <v>5852.4599999999991</v>
      </c>
      <c r="G603" s="65">
        <v>6500</v>
      </c>
      <c r="H603" s="65">
        <v>5000</v>
      </c>
    </row>
    <row r="604" spans="1:8" x14ac:dyDescent="0.25">
      <c r="A604" s="57" t="s">
        <v>754</v>
      </c>
      <c r="B604" s="57" t="s">
        <v>250</v>
      </c>
      <c r="C604" s="70">
        <v>20229.080000000002</v>
      </c>
      <c r="D604" s="65">
        <v>5829.1</v>
      </c>
      <c r="E604" s="65">
        <v>9000</v>
      </c>
      <c r="F604" s="65">
        <v>6298.32</v>
      </c>
      <c r="G604" s="65">
        <v>7000</v>
      </c>
      <c r="H604" s="65">
        <v>15000</v>
      </c>
    </row>
    <row r="605" spans="1:8" x14ac:dyDescent="0.25">
      <c r="A605" s="57" t="s">
        <v>755</v>
      </c>
      <c r="B605" s="57" t="s">
        <v>252</v>
      </c>
      <c r="C605" s="70">
        <v>0</v>
      </c>
      <c r="D605" s="65">
        <v>0</v>
      </c>
      <c r="E605" s="65">
        <v>0</v>
      </c>
      <c r="F605" s="65">
        <v>0</v>
      </c>
      <c r="G605" s="65">
        <v>0</v>
      </c>
      <c r="H605" s="65">
        <v>0</v>
      </c>
    </row>
    <row r="606" spans="1:8" x14ac:dyDescent="0.25">
      <c r="A606" s="57" t="s">
        <v>756</v>
      </c>
      <c r="B606" s="57" t="s">
        <v>627</v>
      </c>
      <c r="C606" s="70">
        <v>0</v>
      </c>
      <c r="D606" s="65">
        <v>0</v>
      </c>
      <c r="E606" s="65">
        <v>0</v>
      </c>
      <c r="F606" s="65">
        <v>0</v>
      </c>
      <c r="G606" s="65">
        <v>0</v>
      </c>
      <c r="H606" s="65">
        <v>0</v>
      </c>
    </row>
    <row r="607" spans="1:8" x14ac:dyDescent="0.25">
      <c r="A607" s="57" t="s">
        <v>757</v>
      </c>
      <c r="B607" s="57" t="s">
        <v>325</v>
      </c>
      <c r="C607" s="70">
        <v>86.72</v>
      </c>
      <c r="D607" s="65">
        <v>0</v>
      </c>
      <c r="E607" s="65">
        <v>0</v>
      </c>
      <c r="F607" s="65">
        <v>0</v>
      </c>
      <c r="G607" s="65">
        <v>0</v>
      </c>
      <c r="H607" s="65">
        <v>0</v>
      </c>
    </row>
    <row r="608" spans="1:8" x14ac:dyDescent="0.25">
      <c r="A608" s="50" t="s">
        <v>758</v>
      </c>
      <c r="B608" s="57" t="s">
        <v>632</v>
      </c>
      <c r="C608" s="70">
        <v>0</v>
      </c>
      <c r="D608" s="65">
        <v>0</v>
      </c>
      <c r="E608" s="65">
        <v>0</v>
      </c>
      <c r="F608" s="65">
        <v>0</v>
      </c>
      <c r="G608" s="65">
        <v>0</v>
      </c>
      <c r="H608" s="65">
        <v>0</v>
      </c>
    </row>
    <row r="609" spans="1:8" x14ac:dyDescent="0.25">
      <c r="A609" s="57" t="s">
        <v>759</v>
      </c>
      <c r="B609" s="57" t="s">
        <v>640</v>
      </c>
      <c r="C609" s="70">
        <v>382.65</v>
      </c>
      <c r="D609" s="65">
        <v>640.43000000000006</v>
      </c>
      <c r="E609" s="65">
        <v>600</v>
      </c>
      <c r="F609" s="65">
        <v>591.18999999999994</v>
      </c>
      <c r="G609" s="65">
        <v>700</v>
      </c>
      <c r="H609" s="65">
        <v>800</v>
      </c>
    </row>
    <row r="610" spans="1:8" x14ac:dyDescent="0.25">
      <c r="A610" s="57" t="s">
        <v>760</v>
      </c>
      <c r="B610" s="57" t="s">
        <v>761</v>
      </c>
      <c r="C610" s="70">
        <v>22001.15</v>
      </c>
      <c r="D610" s="65">
        <v>14644.199999999999</v>
      </c>
      <c r="E610" s="65">
        <v>25000</v>
      </c>
      <c r="F610" s="65">
        <v>10757.550000000001</v>
      </c>
      <c r="G610" s="65">
        <v>17000</v>
      </c>
      <c r="H610" s="65">
        <v>25000</v>
      </c>
    </row>
    <row r="611" spans="1:8" x14ac:dyDescent="0.25">
      <c r="A611" s="57" t="s">
        <v>762</v>
      </c>
      <c r="B611" s="57" t="s">
        <v>763</v>
      </c>
      <c r="C611" s="70">
        <v>145267.06</v>
      </c>
      <c r="D611" s="65">
        <v>115900.78</v>
      </c>
      <c r="E611" s="65">
        <v>60000</v>
      </c>
      <c r="F611" s="65">
        <v>33983.51</v>
      </c>
      <c r="G611" s="65">
        <v>40000</v>
      </c>
      <c r="H611" s="65">
        <v>55000</v>
      </c>
    </row>
    <row r="612" spans="1:8" x14ac:dyDescent="0.25">
      <c r="A612" s="57" t="s">
        <v>764</v>
      </c>
      <c r="B612" s="57" t="s">
        <v>642</v>
      </c>
      <c r="C612" s="70">
        <v>0</v>
      </c>
      <c r="D612" s="65">
        <v>815.38</v>
      </c>
      <c r="E612" s="65">
        <v>1000</v>
      </c>
      <c r="F612" s="65">
        <v>812.04</v>
      </c>
      <c r="G612" s="65">
        <v>850</v>
      </c>
      <c r="H612" s="65">
        <v>1000</v>
      </c>
    </row>
    <row r="613" spans="1:8" x14ac:dyDescent="0.25">
      <c r="A613" s="57" t="s">
        <v>765</v>
      </c>
      <c r="B613" s="57" t="s">
        <v>766</v>
      </c>
      <c r="C613" s="70">
        <v>170000</v>
      </c>
      <c r="D613" s="65">
        <v>180000</v>
      </c>
      <c r="E613" s="65">
        <v>185000</v>
      </c>
      <c r="F613" s="65">
        <v>185000</v>
      </c>
      <c r="G613" s="65">
        <v>185000</v>
      </c>
      <c r="H613" s="65">
        <v>190000</v>
      </c>
    </row>
    <row r="614" spans="1:8" x14ac:dyDescent="0.25">
      <c r="A614" s="57" t="s">
        <v>767</v>
      </c>
      <c r="B614" s="57" t="s">
        <v>768</v>
      </c>
      <c r="C614" s="70">
        <v>20210</v>
      </c>
      <c r="D614" s="65">
        <v>15172.5</v>
      </c>
      <c r="E614" s="65">
        <v>9466</v>
      </c>
      <c r="F614" s="65">
        <v>9466.25</v>
      </c>
      <c r="G614" s="65">
        <v>9466.25</v>
      </c>
      <c r="H614" s="65">
        <v>3230</v>
      </c>
    </row>
    <row r="615" spans="1:8" x14ac:dyDescent="0.25">
      <c r="A615" s="57" t="s">
        <v>769</v>
      </c>
      <c r="B615" s="57" t="s">
        <v>770</v>
      </c>
      <c r="C615" s="70">
        <v>212</v>
      </c>
      <c r="D615" s="65">
        <v>212</v>
      </c>
      <c r="E615" s="65">
        <v>212</v>
      </c>
      <c r="F615" s="65">
        <v>212</v>
      </c>
      <c r="G615" s="65">
        <v>212</v>
      </c>
      <c r="H615" s="65">
        <v>212</v>
      </c>
    </row>
    <row r="616" spans="1:8" x14ac:dyDescent="0.25">
      <c r="A616" s="34" t="s">
        <v>771</v>
      </c>
      <c r="B616" s="34" t="s">
        <v>772</v>
      </c>
      <c r="C616" s="70">
        <v>3360.74</v>
      </c>
      <c r="D616" s="65">
        <v>2056.6999999999998</v>
      </c>
      <c r="E616" s="65">
        <v>15000</v>
      </c>
      <c r="F616" s="65">
        <v>25030</v>
      </c>
      <c r="G616" s="65">
        <v>25100</v>
      </c>
      <c r="H616" s="65">
        <v>5000</v>
      </c>
    </row>
    <row r="617" spans="1:8" x14ac:dyDescent="0.25">
      <c r="A617" s="57" t="s">
        <v>773</v>
      </c>
      <c r="B617" s="57" t="s">
        <v>774</v>
      </c>
      <c r="C617" s="70">
        <v>0</v>
      </c>
      <c r="D617" s="65">
        <v>0</v>
      </c>
      <c r="E617" s="65">
        <v>0</v>
      </c>
      <c r="F617" s="65">
        <v>0</v>
      </c>
      <c r="G617" s="65">
        <v>0</v>
      </c>
      <c r="H617" s="65">
        <v>0</v>
      </c>
    </row>
    <row r="618" spans="1:8" x14ac:dyDescent="0.25">
      <c r="A618" s="57" t="s">
        <v>775</v>
      </c>
      <c r="B618" s="50" t="s">
        <v>776</v>
      </c>
      <c r="C618" s="70">
        <v>0</v>
      </c>
      <c r="D618" s="65">
        <v>0</v>
      </c>
      <c r="E618" s="65">
        <v>0</v>
      </c>
      <c r="F618" s="65">
        <v>0</v>
      </c>
      <c r="G618" s="65">
        <v>0</v>
      </c>
      <c r="H618" s="65">
        <v>0</v>
      </c>
    </row>
    <row r="619" spans="1:8" x14ac:dyDescent="0.25">
      <c r="A619" s="34" t="s">
        <v>777</v>
      </c>
      <c r="B619" s="12" t="s">
        <v>778</v>
      </c>
      <c r="C619" s="70">
        <v>0</v>
      </c>
      <c r="D619" s="65">
        <v>0</v>
      </c>
      <c r="E619" s="65">
        <v>0</v>
      </c>
      <c r="F619" s="65">
        <v>0</v>
      </c>
      <c r="G619" s="65">
        <v>0</v>
      </c>
      <c r="H619" s="65">
        <v>0</v>
      </c>
    </row>
    <row r="620" spans="1:8" x14ac:dyDescent="0.25">
      <c r="A620" s="12" t="s">
        <v>779</v>
      </c>
      <c r="B620" s="12" t="s">
        <v>780</v>
      </c>
      <c r="C620" s="70">
        <v>30000</v>
      </c>
      <c r="D620" s="65">
        <v>31000</v>
      </c>
      <c r="E620" s="65">
        <v>32000</v>
      </c>
      <c r="F620" s="65">
        <v>32000</v>
      </c>
      <c r="G620" s="65">
        <v>32000</v>
      </c>
      <c r="H620" s="65">
        <v>33000</v>
      </c>
    </row>
    <row r="621" spans="1:8" x14ac:dyDescent="0.25">
      <c r="A621" s="12" t="s">
        <v>781</v>
      </c>
      <c r="B621" s="12" t="s">
        <v>782</v>
      </c>
      <c r="C621" s="70">
        <v>4495</v>
      </c>
      <c r="D621" s="65">
        <v>3549.5</v>
      </c>
      <c r="E621" s="65">
        <v>2573</v>
      </c>
      <c r="F621" s="65">
        <v>2573</v>
      </c>
      <c r="G621" s="65">
        <v>2573</v>
      </c>
      <c r="H621" s="65">
        <v>1565.5</v>
      </c>
    </row>
    <row r="622" spans="1:8" x14ac:dyDescent="0.25">
      <c r="A622" s="12" t="s">
        <v>783</v>
      </c>
      <c r="B622" s="12" t="s">
        <v>784</v>
      </c>
      <c r="C622" s="70">
        <v>318</v>
      </c>
      <c r="D622" s="65">
        <v>318</v>
      </c>
      <c r="E622" s="65">
        <v>318</v>
      </c>
      <c r="F622" s="65">
        <v>0</v>
      </c>
      <c r="G622" s="65">
        <v>318</v>
      </c>
      <c r="H622" s="65">
        <v>318</v>
      </c>
    </row>
    <row r="623" spans="1:8" x14ac:dyDescent="0.25">
      <c r="A623" s="34" t="s">
        <v>785</v>
      </c>
      <c r="B623" s="34" t="s">
        <v>786</v>
      </c>
      <c r="C623" s="70">
        <v>0</v>
      </c>
      <c r="D623" s="65">
        <v>0</v>
      </c>
      <c r="E623" s="65">
        <v>0</v>
      </c>
      <c r="F623" s="65">
        <v>0</v>
      </c>
      <c r="G623" s="65">
        <v>0</v>
      </c>
      <c r="H623" s="65">
        <v>0</v>
      </c>
    </row>
    <row r="624" spans="1:8" x14ac:dyDescent="0.25">
      <c r="A624" s="34" t="s">
        <v>787</v>
      </c>
      <c r="B624" s="34" t="s">
        <v>788</v>
      </c>
      <c r="C624" s="70">
        <v>0</v>
      </c>
      <c r="D624" s="65">
        <v>0</v>
      </c>
      <c r="E624" s="65">
        <v>0</v>
      </c>
      <c r="F624" s="65">
        <v>0</v>
      </c>
      <c r="G624" s="65">
        <v>0</v>
      </c>
      <c r="H624" s="65">
        <v>0</v>
      </c>
    </row>
    <row r="625" spans="1:8" x14ac:dyDescent="0.25">
      <c r="A625" s="34" t="s">
        <v>789</v>
      </c>
      <c r="B625" s="34" t="s">
        <v>254</v>
      </c>
      <c r="C625" s="70">
        <v>0</v>
      </c>
      <c r="D625" s="65">
        <v>0</v>
      </c>
      <c r="E625" s="65">
        <v>0</v>
      </c>
      <c r="F625" s="65">
        <v>0</v>
      </c>
      <c r="G625" s="65">
        <v>0</v>
      </c>
      <c r="H625" s="65">
        <v>0</v>
      </c>
    </row>
    <row r="626" spans="1:8" x14ac:dyDescent="0.25">
      <c r="A626" s="12" t="s">
        <v>790</v>
      </c>
      <c r="B626" s="12" t="s">
        <v>43</v>
      </c>
      <c r="C626" s="70">
        <v>0</v>
      </c>
      <c r="D626" s="65">
        <v>0</v>
      </c>
      <c r="E626" s="65">
        <v>0</v>
      </c>
      <c r="F626" s="65">
        <v>0</v>
      </c>
      <c r="G626" s="65">
        <v>0</v>
      </c>
      <c r="H626" s="65">
        <v>0</v>
      </c>
    </row>
    <row r="627" spans="1:8" ht="15.75" thickBot="1" x14ac:dyDescent="0.3">
      <c r="A627" s="12" t="s">
        <v>791</v>
      </c>
      <c r="B627" s="34" t="s">
        <v>560</v>
      </c>
      <c r="C627" s="73">
        <v>0</v>
      </c>
      <c r="D627" s="66">
        <v>110246.5</v>
      </c>
      <c r="E627" s="66">
        <v>0</v>
      </c>
      <c r="F627" s="66">
        <v>0</v>
      </c>
      <c r="G627" s="66">
        <v>0</v>
      </c>
      <c r="H627" s="66">
        <v>0</v>
      </c>
    </row>
    <row r="628" spans="1:8" x14ac:dyDescent="0.25">
      <c r="A628" s="27" t="s">
        <v>792</v>
      </c>
      <c r="B628" s="27"/>
      <c r="C628" s="72">
        <f>SUM(C555:C627)</f>
        <v>840633.59000000008</v>
      </c>
      <c r="D628" s="67">
        <f>SUM(D555:D627)</f>
        <v>929924.96999999986</v>
      </c>
      <c r="E628" s="67">
        <f>SUM(E555:E627)</f>
        <v>869671.28</v>
      </c>
      <c r="F628" s="67">
        <f>SUM(F555:F627)</f>
        <v>717475.7</v>
      </c>
      <c r="G628" s="67">
        <f>SUM(G555:G627)</f>
        <v>819930.15</v>
      </c>
      <c r="H628" s="67">
        <f>SUM(H555:H627)</f>
        <v>881699.74</v>
      </c>
    </row>
    <row r="629" spans="1:8" x14ac:dyDescent="0.25">
      <c r="A629" s="34"/>
      <c r="B629" s="34"/>
      <c r="C629" s="59"/>
      <c r="D629" s="69"/>
      <c r="E629" s="69"/>
      <c r="F629" s="69"/>
      <c r="G629" s="69"/>
      <c r="H629" s="69"/>
    </row>
    <row r="630" spans="1:8" x14ac:dyDescent="0.25">
      <c r="A630" s="27" t="s">
        <v>427</v>
      </c>
      <c r="B630" s="27"/>
      <c r="C630" s="59">
        <f t="shared" ref="C630:E630" si="40">C628</f>
        <v>840633.59000000008</v>
      </c>
      <c r="D630" s="69">
        <f t="shared" si="40"/>
        <v>929924.96999999986</v>
      </c>
      <c r="E630" s="69">
        <f t="shared" si="40"/>
        <v>869671.28</v>
      </c>
      <c r="F630" s="69">
        <f t="shared" ref="F630:H630" si="41">F628</f>
        <v>717475.7</v>
      </c>
      <c r="G630" s="69">
        <f t="shared" si="41"/>
        <v>819930.15</v>
      </c>
      <c r="H630" s="69">
        <f t="shared" si="41"/>
        <v>881699.74</v>
      </c>
    </row>
    <row r="631" spans="1:8" x14ac:dyDescent="0.25">
      <c r="A631" s="34"/>
      <c r="B631" s="34"/>
      <c r="C631" s="59"/>
      <c r="D631" s="69"/>
      <c r="E631" s="69"/>
      <c r="F631" s="69"/>
      <c r="G631" s="69"/>
      <c r="H631" s="69"/>
    </row>
    <row r="632" spans="1:8" x14ac:dyDescent="0.25">
      <c r="A632" s="27" t="s">
        <v>657</v>
      </c>
      <c r="B632" s="27"/>
      <c r="C632" s="62">
        <f>C553-C630</f>
        <v>-66197.580000000307</v>
      </c>
      <c r="D632" s="8">
        <f>D553-D630</f>
        <v>-142604.68000000005</v>
      </c>
      <c r="E632" s="23">
        <f>E553-E630</f>
        <v>2419.0399999999208</v>
      </c>
      <c r="F632" s="23">
        <f>F553-F630</f>
        <v>49460.220000000088</v>
      </c>
      <c r="G632" s="23">
        <f>G553-G630</f>
        <v>4154.8499999999767</v>
      </c>
      <c r="H632" s="6">
        <f>H553-H630</f>
        <v>3245.2600000000093</v>
      </c>
    </row>
    <row r="633" spans="1:8" x14ac:dyDescent="0.25">
      <c r="A633" s="27"/>
      <c r="B633" s="27"/>
      <c r="C633" s="34"/>
      <c r="D633" s="74"/>
      <c r="E633" s="74"/>
      <c r="F633" s="74"/>
      <c r="G633" s="74"/>
      <c r="H633" s="74"/>
    </row>
    <row r="634" spans="1:8" x14ac:dyDescent="0.25">
      <c r="A634" s="27" t="s">
        <v>928</v>
      </c>
      <c r="B634" s="34"/>
      <c r="C634" s="34"/>
      <c r="D634" s="74"/>
      <c r="E634" s="74"/>
      <c r="F634" s="74"/>
      <c r="G634" s="74"/>
      <c r="H634" s="74"/>
    </row>
    <row r="635" spans="1:8" ht="8.25" customHeight="1" x14ac:dyDescent="0.25">
      <c r="A635" s="35"/>
      <c r="B635" s="34"/>
      <c r="C635" s="34"/>
      <c r="D635" s="74"/>
      <c r="E635" s="74"/>
      <c r="F635" s="74"/>
      <c r="G635" s="74"/>
      <c r="H635" s="74"/>
    </row>
    <row r="636" spans="1:8" x14ac:dyDescent="0.25">
      <c r="A636" s="22" t="s">
        <v>806</v>
      </c>
      <c r="B636" s="34"/>
      <c r="C636" s="54">
        <f>C652</f>
        <v>1729102.12</v>
      </c>
      <c r="D636" s="54">
        <f t="shared" ref="D636" si="42">D652</f>
        <v>1835994.91</v>
      </c>
      <c r="E636" s="54">
        <f t="shared" ref="E636:H636" si="43">E652</f>
        <v>1895646.4</v>
      </c>
      <c r="F636" s="54">
        <f t="shared" si="43"/>
        <v>1708853.5600000003</v>
      </c>
      <c r="G636" s="54">
        <f t="shared" si="43"/>
        <v>1897393.92</v>
      </c>
      <c r="H636" s="54">
        <f t="shared" si="43"/>
        <v>1908675.08</v>
      </c>
    </row>
    <row r="637" spans="1:8" ht="8.25" customHeight="1" x14ac:dyDescent="0.25">
      <c r="A637" s="35"/>
      <c r="B637" s="34"/>
      <c r="C637" s="55"/>
      <c r="D637" s="55"/>
      <c r="E637" s="55"/>
      <c r="F637" s="55"/>
      <c r="G637" s="55"/>
      <c r="H637" s="55"/>
    </row>
    <row r="638" spans="1:8" ht="15.75" thickBot="1" x14ac:dyDescent="0.3">
      <c r="A638" s="22" t="s">
        <v>427</v>
      </c>
      <c r="B638" s="34"/>
      <c r="C638" s="95">
        <f>C661</f>
        <v>1734063.97</v>
      </c>
      <c r="D638" s="95">
        <f t="shared" ref="D638" si="44">D661</f>
        <v>1788651.4000000001</v>
      </c>
      <c r="E638" s="95">
        <f t="shared" ref="E638:H638" si="45">E661</f>
        <v>1895646.4</v>
      </c>
      <c r="F638" s="95">
        <f t="shared" si="45"/>
        <v>1941056.61</v>
      </c>
      <c r="G638" s="95">
        <f t="shared" si="45"/>
        <v>1944737.4300000002</v>
      </c>
      <c r="H638" s="95">
        <f t="shared" si="45"/>
        <v>1908675.08</v>
      </c>
    </row>
    <row r="639" spans="1:8" ht="8.25" customHeight="1" x14ac:dyDescent="0.25">
      <c r="A639" s="35"/>
      <c r="B639" s="34"/>
      <c r="C639" s="94"/>
      <c r="D639" s="94"/>
      <c r="E639" s="94"/>
      <c r="F639" s="94"/>
      <c r="G639" s="94"/>
      <c r="H639" s="94"/>
    </row>
    <row r="640" spans="1:8" x14ac:dyDescent="0.25">
      <c r="A640" s="22" t="s">
        <v>657</v>
      </c>
      <c r="B640" s="34"/>
      <c r="C640" s="56">
        <f>C636-C638</f>
        <v>-4961.8499999998603</v>
      </c>
      <c r="D640" s="54">
        <f t="shared" ref="D640" si="46">D636-D638</f>
        <v>47343.509999999776</v>
      </c>
      <c r="E640" s="82">
        <f t="shared" ref="E640:H640" si="47">E636-E638</f>
        <v>0</v>
      </c>
      <c r="F640" s="56">
        <f t="shared" si="47"/>
        <v>-232203.04999999981</v>
      </c>
      <c r="G640" s="100">
        <f t="shared" si="47"/>
        <v>-47343.510000000242</v>
      </c>
      <c r="H640" s="82">
        <f t="shared" si="47"/>
        <v>0</v>
      </c>
    </row>
    <row r="641" spans="1:8" x14ac:dyDescent="0.25">
      <c r="A641" s="27"/>
      <c r="B641" s="34"/>
      <c r="C641" s="34"/>
      <c r="D641" s="74"/>
      <c r="E641" s="74"/>
      <c r="F641" s="74"/>
      <c r="G641" s="74"/>
      <c r="H641" s="74"/>
    </row>
    <row r="642" spans="1:8" x14ac:dyDescent="0.25">
      <c r="A642" s="27" t="s">
        <v>2</v>
      </c>
      <c r="B642" s="34"/>
      <c r="C642" s="34"/>
      <c r="D642" s="74"/>
      <c r="E642" s="74"/>
      <c r="F642" s="74"/>
      <c r="G642" s="74"/>
      <c r="H642" s="74"/>
    </row>
    <row r="643" spans="1:8" x14ac:dyDescent="0.25">
      <c r="A643" s="34" t="s">
        <v>793</v>
      </c>
      <c r="B643" s="34" t="s">
        <v>259</v>
      </c>
      <c r="C643" s="70">
        <v>1275542.3500000001</v>
      </c>
      <c r="D643" s="65">
        <v>1416746.8</v>
      </c>
      <c r="E643" s="65">
        <v>1474417.42</v>
      </c>
      <c r="F643" s="65">
        <v>1298421.3600000003</v>
      </c>
      <c r="G643" s="65">
        <v>1476513.94</v>
      </c>
      <c r="H643" s="65">
        <v>1503905.77</v>
      </c>
    </row>
    <row r="644" spans="1:8" x14ac:dyDescent="0.25">
      <c r="A644" s="12" t="s">
        <v>794</v>
      </c>
      <c r="B644" s="12" t="s">
        <v>795</v>
      </c>
      <c r="C644" s="70">
        <v>337794.9</v>
      </c>
      <c r="D644" s="65">
        <v>330278.28999999998</v>
      </c>
      <c r="E644" s="65">
        <v>318828.98</v>
      </c>
      <c r="F644" s="65">
        <v>318828.98000000004</v>
      </c>
      <c r="G644" s="65">
        <v>318828.98</v>
      </c>
      <c r="H644" s="65">
        <v>300685.31</v>
      </c>
    </row>
    <row r="645" spans="1:8" x14ac:dyDescent="0.25">
      <c r="A645" s="12" t="s">
        <v>796</v>
      </c>
      <c r="B645" s="12" t="s">
        <v>797</v>
      </c>
      <c r="C645" s="70">
        <v>57396.840000000011</v>
      </c>
      <c r="D645" s="65">
        <v>44192.149999999994</v>
      </c>
      <c r="E645" s="65">
        <v>50850</v>
      </c>
      <c r="F645" s="65">
        <v>45634.510000000009</v>
      </c>
      <c r="G645" s="65">
        <v>50850</v>
      </c>
      <c r="H645" s="65">
        <v>51867</v>
      </c>
    </row>
    <row r="646" spans="1:8" x14ac:dyDescent="0.25">
      <c r="A646" s="12" t="s">
        <v>798</v>
      </c>
      <c r="B646" s="12" t="s">
        <v>799</v>
      </c>
      <c r="C646" s="70">
        <v>57396.86</v>
      </c>
      <c r="D646" s="65">
        <v>44192.22</v>
      </c>
      <c r="E646" s="65">
        <v>50850</v>
      </c>
      <c r="F646" s="65">
        <v>45634.530000000006</v>
      </c>
      <c r="G646" s="65">
        <v>50850</v>
      </c>
      <c r="H646" s="65">
        <v>51867</v>
      </c>
    </row>
    <row r="647" spans="1:8" x14ac:dyDescent="0.25">
      <c r="A647" s="34" t="s">
        <v>800</v>
      </c>
      <c r="B647" s="34" t="s">
        <v>801</v>
      </c>
      <c r="C647" s="70">
        <v>0</v>
      </c>
      <c r="D647" s="65">
        <v>0</v>
      </c>
      <c r="E647" s="65">
        <v>0</v>
      </c>
      <c r="F647" s="65">
        <v>0</v>
      </c>
      <c r="G647" s="65">
        <v>0</v>
      </c>
      <c r="H647" s="65">
        <v>0</v>
      </c>
    </row>
    <row r="648" spans="1:8" x14ac:dyDescent="0.25">
      <c r="A648" s="34" t="s">
        <v>802</v>
      </c>
      <c r="B648" s="34" t="s">
        <v>53</v>
      </c>
      <c r="C648" s="70">
        <v>971.17</v>
      </c>
      <c r="D648" s="65">
        <v>585.45000000000005</v>
      </c>
      <c r="E648" s="65">
        <v>700</v>
      </c>
      <c r="F648" s="65">
        <v>334.17999999999995</v>
      </c>
      <c r="G648" s="65">
        <v>351</v>
      </c>
      <c r="H648" s="65">
        <v>350</v>
      </c>
    </row>
    <row r="649" spans="1:8" ht="15.75" thickBot="1" x14ac:dyDescent="0.3">
      <c r="A649" s="34" t="s">
        <v>803</v>
      </c>
      <c r="B649" s="34" t="s">
        <v>804</v>
      </c>
      <c r="C649" s="73">
        <v>0</v>
      </c>
      <c r="D649" s="66">
        <v>0</v>
      </c>
      <c r="E649" s="66">
        <v>0</v>
      </c>
      <c r="F649" s="66">
        <v>0</v>
      </c>
      <c r="G649" s="66">
        <v>0</v>
      </c>
      <c r="H649" s="66">
        <v>0</v>
      </c>
    </row>
    <row r="650" spans="1:8" x14ac:dyDescent="0.25">
      <c r="A650" s="27" t="s">
        <v>805</v>
      </c>
      <c r="B650" s="27"/>
      <c r="C650" s="72">
        <f>SUM(C643:C649)</f>
        <v>1729102.12</v>
      </c>
      <c r="D650" s="67">
        <f>SUM(D643:D649)</f>
        <v>1835994.91</v>
      </c>
      <c r="E650" s="67">
        <f t="shared" ref="E650:G650" si="48">SUM(E643:E649)</f>
        <v>1895646.4</v>
      </c>
      <c r="F650" s="67">
        <f t="shared" si="48"/>
        <v>1708853.5600000003</v>
      </c>
      <c r="G650" s="67">
        <f t="shared" si="48"/>
        <v>1897393.92</v>
      </c>
      <c r="H650" s="67">
        <f>SUM(H643:H649)</f>
        <v>1908675.08</v>
      </c>
    </row>
    <row r="651" spans="1:8" x14ac:dyDescent="0.25">
      <c r="A651" s="34"/>
      <c r="B651" s="34"/>
      <c r="C651" s="36"/>
      <c r="D651" s="37"/>
      <c r="E651" s="37"/>
      <c r="F651" s="37"/>
      <c r="G651" s="37"/>
      <c r="H651" s="37"/>
    </row>
    <row r="652" spans="1:8" x14ac:dyDescent="0.25">
      <c r="A652" s="27" t="s">
        <v>806</v>
      </c>
      <c r="B652" s="27"/>
      <c r="C652" s="59">
        <f>C650</f>
        <v>1729102.12</v>
      </c>
      <c r="D652" s="69">
        <f t="shared" ref="D652:H652" si="49">D650</f>
        <v>1835994.91</v>
      </c>
      <c r="E652" s="69">
        <f t="shared" si="49"/>
        <v>1895646.4</v>
      </c>
      <c r="F652" s="69">
        <f t="shared" si="49"/>
        <v>1708853.5600000003</v>
      </c>
      <c r="G652" s="69">
        <f t="shared" si="49"/>
        <v>1897393.92</v>
      </c>
      <c r="H652" s="69">
        <f t="shared" si="49"/>
        <v>1908675.08</v>
      </c>
    </row>
    <row r="653" spans="1:8" x14ac:dyDescent="0.25">
      <c r="A653" s="27"/>
      <c r="B653" s="27"/>
      <c r="C653" s="36"/>
      <c r="D653" s="37"/>
      <c r="E653" s="37"/>
      <c r="F653" s="37"/>
      <c r="G653" s="37"/>
      <c r="H653" s="37"/>
    </row>
    <row r="654" spans="1:8" x14ac:dyDescent="0.25">
      <c r="A654" s="27" t="s">
        <v>156</v>
      </c>
      <c r="B654" s="34"/>
      <c r="C654" s="36"/>
      <c r="D654" s="37"/>
      <c r="E654" s="37"/>
      <c r="F654" s="37"/>
      <c r="G654" s="37"/>
      <c r="H654" s="37"/>
    </row>
    <row r="655" spans="1:8" x14ac:dyDescent="0.25">
      <c r="A655" s="34" t="s">
        <v>807</v>
      </c>
      <c r="B655" s="34" t="s">
        <v>808</v>
      </c>
      <c r="C655" s="70">
        <v>1656501.15</v>
      </c>
      <c r="D655" s="65">
        <v>1702712.3800000001</v>
      </c>
      <c r="E655" s="65">
        <v>1792646.4</v>
      </c>
      <c r="F655" s="65">
        <v>1841503.84</v>
      </c>
      <c r="G655" s="65">
        <v>1841503.84</v>
      </c>
      <c r="H655" s="65">
        <f>1786549+17279.77-187.69</f>
        <v>1803641.08</v>
      </c>
    </row>
    <row r="656" spans="1:8" x14ac:dyDescent="0.25">
      <c r="A656" s="12" t="s">
        <v>809</v>
      </c>
      <c r="B656" s="12" t="s">
        <v>810</v>
      </c>
      <c r="C656" s="70">
        <v>75917.72</v>
      </c>
      <c r="D656" s="65">
        <v>84635.07</v>
      </c>
      <c r="E656" s="65">
        <v>101700</v>
      </c>
      <c r="F656" s="65">
        <v>98019.18</v>
      </c>
      <c r="G656" s="65">
        <f>G645+G646</f>
        <v>101700</v>
      </c>
      <c r="H656" s="65">
        <f>H645+H646</f>
        <v>103734</v>
      </c>
    </row>
    <row r="657" spans="1:8" x14ac:dyDescent="0.25">
      <c r="A657" s="12" t="s">
        <v>811</v>
      </c>
      <c r="B657" s="12" t="s">
        <v>41</v>
      </c>
      <c r="C657" s="70">
        <v>1645.1</v>
      </c>
      <c r="D657" s="65">
        <v>1303.9499999999998</v>
      </c>
      <c r="E657" s="65">
        <v>1300</v>
      </c>
      <c r="F657" s="65">
        <v>1533.5900000000001</v>
      </c>
      <c r="G657" s="65">
        <v>1533.59</v>
      </c>
      <c r="H657" s="65">
        <v>1300</v>
      </c>
    </row>
    <row r="658" spans="1:8" ht="15.75" thickBot="1" x14ac:dyDescent="0.3">
      <c r="A658" s="34" t="s">
        <v>812</v>
      </c>
      <c r="B658" s="34" t="s">
        <v>813</v>
      </c>
      <c r="C658" s="73">
        <v>0</v>
      </c>
      <c r="D658" s="66">
        <v>0</v>
      </c>
      <c r="E658" s="66">
        <v>0</v>
      </c>
      <c r="F658" s="66">
        <v>0</v>
      </c>
      <c r="G658" s="66">
        <v>0</v>
      </c>
      <c r="H658" s="66">
        <v>0</v>
      </c>
    </row>
    <row r="659" spans="1:8" x14ac:dyDescent="0.25">
      <c r="A659" s="27" t="s">
        <v>930</v>
      </c>
      <c r="B659" s="27"/>
      <c r="C659" s="61">
        <f>SUM(C655:C658)</f>
        <v>1734063.97</v>
      </c>
      <c r="D659" s="67">
        <f>SUM(D655:D658)</f>
        <v>1788651.4000000001</v>
      </c>
      <c r="E659" s="67">
        <f t="shared" ref="E659:G659" si="50">SUM(E655:E658)</f>
        <v>1895646.4</v>
      </c>
      <c r="F659" s="67">
        <f>SUM(F655:F658)</f>
        <v>1941056.61</v>
      </c>
      <c r="G659" s="67">
        <f t="shared" si="50"/>
        <v>1944737.4300000002</v>
      </c>
      <c r="H659" s="67">
        <f>SUM(H655:H658)</f>
        <v>1908675.08</v>
      </c>
    </row>
    <row r="660" spans="1:8" x14ac:dyDescent="0.25">
      <c r="A660" s="34"/>
      <c r="B660" s="34"/>
      <c r="C660" s="34"/>
      <c r="D660" s="37"/>
      <c r="E660" s="37"/>
      <c r="F660" s="37"/>
      <c r="G660" s="37"/>
      <c r="H660" s="37"/>
    </row>
    <row r="661" spans="1:8" x14ac:dyDescent="0.25">
      <c r="A661" s="27" t="s">
        <v>427</v>
      </c>
      <c r="B661" s="27"/>
      <c r="C661" s="54">
        <f>C659</f>
        <v>1734063.97</v>
      </c>
      <c r="D661" s="69">
        <f t="shared" ref="D661" si="51">D659</f>
        <v>1788651.4000000001</v>
      </c>
      <c r="E661" s="69">
        <f t="shared" ref="E661:H661" si="52">E659</f>
        <v>1895646.4</v>
      </c>
      <c r="F661" s="69">
        <f t="shared" si="52"/>
        <v>1941056.61</v>
      </c>
      <c r="G661" s="69">
        <f t="shared" si="52"/>
        <v>1944737.4300000002</v>
      </c>
      <c r="H661" s="69">
        <f t="shared" si="52"/>
        <v>1908675.08</v>
      </c>
    </row>
    <row r="662" spans="1:8" x14ac:dyDescent="0.25">
      <c r="A662" s="34"/>
      <c r="B662" s="34"/>
      <c r="C662" s="34"/>
      <c r="D662" s="37"/>
      <c r="E662" s="37"/>
      <c r="F662" s="37"/>
      <c r="G662" s="37"/>
      <c r="H662" s="37"/>
    </row>
    <row r="663" spans="1:8" x14ac:dyDescent="0.25">
      <c r="A663" s="27" t="s">
        <v>428</v>
      </c>
      <c r="B663" s="27"/>
      <c r="C663" s="56">
        <f t="shared" ref="C663:H663" si="53">C652-C661</f>
        <v>-4961.8499999998603</v>
      </c>
      <c r="D663" s="69">
        <f t="shared" si="53"/>
        <v>47343.509999999776</v>
      </c>
      <c r="E663" s="69">
        <f t="shared" si="53"/>
        <v>0</v>
      </c>
      <c r="F663" s="69">
        <f t="shared" si="53"/>
        <v>-232203.04999999981</v>
      </c>
      <c r="G663" s="69">
        <f t="shared" si="53"/>
        <v>-47343.510000000242</v>
      </c>
      <c r="H663" s="69">
        <f t="shared" si="53"/>
        <v>0</v>
      </c>
    </row>
    <row r="664" spans="1:8" x14ac:dyDescent="0.25">
      <c r="A664" s="27"/>
      <c r="B664" s="27"/>
      <c r="C664" s="54"/>
      <c r="D664" s="54"/>
      <c r="E664" s="54"/>
      <c r="F664" s="54"/>
      <c r="G664" s="54"/>
      <c r="H664" s="54"/>
    </row>
    <row r="665" spans="1:8" x14ac:dyDescent="0.25">
      <c r="A665" s="22" t="s">
        <v>931</v>
      </c>
      <c r="B665" s="27"/>
      <c r="C665" s="54"/>
      <c r="D665" s="54"/>
      <c r="E665" s="54"/>
      <c r="F665" s="54"/>
      <c r="G665" s="54"/>
      <c r="H665" s="54"/>
    </row>
    <row r="666" spans="1:8" ht="8.25" customHeight="1" x14ac:dyDescent="0.25">
      <c r="A666" s="35"/>
      <c r="B666" s="27"/>
      <c r="C666" s="54"/>
      <c r="D666" s="54"/>
      <c r="E666" s="54"/>
      <c r="F666" s="54"/>
      <c r="G666" s="54"/>
      <c r="H666" s="54"/>
    </row>
    <row r="667" spans="1:8" x14ac:dyDescent="0.25">
      <c r="A667" s="22" t="s">
        <v>806</v>
      </c>
      <c r="B667" s="27"/>
      <c r="C667" s="54">
        <f>C692</f>
        <v>206146.88</v>
      </c>
      <c r="D667" s="54">
        <f t="shared" ref="D667" si="54">D692</f>
        <v>251922.27000000005</v>
      </c>
      <c r="E667" s="54">
        <f t="shared" ref="E667:G667" si="55">E692</f>
        <v>254332.2</v>
      </c>
      <c r="F667" s="54">
        <f t="shared" si="55"/>
        <v>87283.589999999982</v>
      </c>
      <c r="G667" s="54">
        <f t="shared" si="55"/>
        <v>254332.00000000003</v>
      </c>
      <c r="H667" s="54">
        <f>H692</f>
        <v>254978.00000000003</v>
      </c>
    </row>
    <row r="668" spans="1:8" ht="8.25" customHeight="1" x14ac:dyDescent="0.25">
      <c r="A668" s="35"/>
      <c r="B668" s="27"/>
      <c r="C668" s="54"/>
      <c r="D668" s="54"/>
      <c r="E668" s="54"/>
      <c r="F668" s="54"/>
      <c r="G668" s="54"/>
      <c r="H668" s="54"/>
    </row>
    <row r="669" spans="1:8" x14ac:dyDescent="0.25">
      <c r="A669" s="22" t="s">
        <v>427</v>
      </c>
      <c r="B669" s="27"/>
      <c r="C669" s="54">
        <f>C706</f>
        <v>260250</v>
      </c>
      <c r="D669" s="54">
        <f t="shared" ref="D669" si="56">D706</f>
        <v>257543.46</v>
      </c>
      <c r="E669" s="54">
        <f t="shared" ref="E669:H669" si="57">E706</f>
        <v>254332</v>
      </c>
      <c r="F669" s="54">
        <f t="shared" si="57"/>
        <v>254332</v>
      </c>
      <c r="G669" s="54">
        <f t="shared" si="57"/>
        <v>254332</v>
      </c>
      <c r="H669" s="54">
        <f t="shared" si="57"/>
        <v>254978</v>
      </c>
    </row>
    <row r="670" spans="1:8" ht="8.25" customHeight="1" x14ac:dyDescent="0.25">
      <c r="A670" s="35"/>
      <c r="B670" s="27"/>
      <c r="C670" s="54"/>
      <c r="D670" s="54"/>
      <c r="E670" s="54"/>
      <c r="F670" s="54"/>
      <c r="G670" s="54"/>
      <c r="H670" s="54"/>
    </row>
    <row r="671" spans="1:8" x14ac:dyDescent="0.25">
      <c r="A671" s="22" t="s">
        <v>657</v>
      </c>
      <c r="B671" s="27"/>
      <c r="C671" s="56">
        <f t="shared" ref="C671:H671" si="58">C667-C669</f>
        <v>-54103.119999999995</v>
      </c>
      <c r="D671" s="56">
        <f t="shared" si="58"/>
        <v>-5621.1899999999441</v>
      </c>
      <c r="E671" s="81">
        <f t="shared" si="58"/>
        <v>0.20000000001164153</v>
      </c>
      <c r="F671" s="56">
        <f t="shared" si="58"/>
        <v>-167048.41000000003</v>
      </c>
      <c r="G671" s="81">
        <f t="shared" si="58"/>
        <v>0</v>
      </c>
      <c r="H671" s="81">
        <f t="shared" si="58"/>
        <v>0</v>
      </c>
    </row>
    <row r="672" spans="1:8" x14ac:dyDescent="0.25">
      <c r="A672" s="27"/>
      <c r="B672" s="27"/>
      <c r="C672" s="34"/>
      <c r="D672" s="74"/>
      <c r="E672" s="74"/>
      <c r="F672" s="74"/>
      <c r="G672" s="74"/>
      <c r="H672" s="74"/>
    </row>
    <row r="673" spans="1:8" x14ac:dyDescent="0.25">
      <c r="A673" s="27" t="s">
        <v>2</v>
      </c>
      <c r="B673" s="27"/>
      <c r="C673" s="34"/>
      <c r="D673" s="74"/>
      <c r="E673" s="74"/>
      <c r="F673" s="74"/>
      <c r="G673" s="74"/>
      <c r="H673" s="74"/>
    </row>
    <row r="674" spans="1:8" x14ac:dyDescent="0.25">
      <c r="A674" s="34" t="s">
        <v>814</v>
      </c>
      <c r="B674" s="34" t="s">
        <v>815</v>
      </c>
      <c r="C674" s="70">
        <v>168784.95</v>
      </c>
      <c r="D674" s="65">
        <v>203014.32</v>
      </c>
      <c r="E674" s="65">
        <v>196635</v>
      </c>
      <c r="F674" s="65">
        <v>46375.770000000004</v>
      </c>
      <c r="G674" s="65">
        <v>197191.96</v>
      </c>
      <c r="H674" s="65">
        <v>197838.66</v>
      </c>
    </row>
    <row r="675" spans="1:8" x14ac:dyDescent="0.25">
      <c r="A675" s="34" t="s">
        <v>816</v>
      </c>
      <c r="B675" s="34" t="s">
        <v>817</v>
      </c>
      <c r="C675" s="70">
        <v>0</v>
      </c>
      <c r="D675" s="65">
        <v>0</v>
      </c>
      <c r="E675" s="65">
        <v>0</v>
      </c>
      <c r="F675" s="65">
        <v>0</v>
      </c>
      <c r="G675" s="65">
        <v>0</v>
      </c>
      <c r="H675" s="65">
        <v>0</v>
      </c>
    </row>
    <row r="676" spans="1:8" x14ac:dyDescent="0.25">
      <c r="A676" s="34" t="s">
        <v>818</v>
      </c>
      <c r="B676" s="34" t="s">
        <v>819</v>
      </c>
      <c r="C676" s="70">
        <v>3247.4399999999996</v>
      </c>
      <c r="D676" s="65">
        <v>2587.5700000000002</v>
      </c>
      <c r="E676" s="65">
        <v>3050.42</v>
      </c>
      <c r="F676" s="65">
        <v>554.77</v>
      </c>
      <c r="G676" s="65">
        <v>2688.75</v>
      </c>
      <c r="H676" s="65">
        <v>2688.75</v>
      </c>
    </row>
    <row r="677" spans="1:8" x14ac:dyDescent="0.25">
      <c r="A677" s="34" t="s">
        <v>820</v>
      </c>
      <c r="B677" s="34" t="s">
        <v>821</v>
      </c>
      <c r="C677" s="70">
        <v>2700.71</v>
      </c>
      <c r="D677" s="65">
        <v>2909.73</v>
      </c>
      <c r="E677" s="65">
        <v>2796.61</v>
      </c>
      <c r="F677" s="65">
        <v>102.75</v>
      </c>
      <c r="G677" s="65">
        <f>3050.42</f>
        <v>3050.42</v>
      </c>
      <c r="H677" s="65">
        <f>3050.42</f>
        <v>3050.42</v>
      </c>
    </row>
    <row r="678" spans="1:8" x14ac:dyDescent="0.25">
      <c r="A678" s="34" t="s">
        <v>822</v>
      </c>
      <c r="B678" s="34" t="s">
        <v>823</v>
      </c>
      <c r="C678" s="70">
        <v>4809.5499999999993</v>
      </c>
      <c r="D678" s="65">
        <v>7542.7900000000009</v>
      </c>
      <c r="E678" s="65">
        <v>7157.15</v>
      </c>
      <c r="F678" s="65">
        <v>2921.49</v>
      </c>
      <c r="G678" s="65">
        <v>7157.15</v>
      </c>
      <c r="H678" s="65">
        <v>7157.15</v>
      </c>
    </row>
    <row r="679" spans="1:8" x14ac:dyDescent="0.25">
      <c r="A679" s="34" t="s">
        <v>824</v>
      </c>
      <c r="B679" s="34" t="s">
        <v>825</v>
      </c>
      <c r="C679" s="70">
        <v>3431.1600000000003</v>
      </c>
      <c r="D679" s="65">
        <v>7099.25</v>
      </c>
      <c r="E679" s="65">
        <v>4482</v>
      </c>
      <c r="F679" s="65">
        <v>390.96</v>
      </c>
      <c r="G679" s="65">
        <v>4482</v>
      </c>
      <c r="H679" s="65">
        <v>4482</v>
      </c>
    </row>
    <row r="680" spans="1:8" x14ac:dyDescent="0.25">
      <c r="A680" s="34" t="s">
        <v>826</v>
      </c>
      <c r="B680" s="34" t="s">
        <v>827</v>
      </c>
      <c r="C680" s="70">
        <v>2868</v>
      </c>
      <c r="D680" s="65">
        <v>2688.75</v>
      </c>
      <c r="E680" s="65">
        <v>2688.75</v>
      </c>
      <c r="F680" s="65">
        <v>0</v>
      </c>
      <c r="G680" s="65">
        <v>2688.75</v>
      </c>
      <c r="H680" s="65">
        <v>2688.75</v>
      </c>
    </row>
    <row r="681" spans="1:8" x14ac:dyDescent="0.25">
      <c r="A681" s="34" t="s">
        <v>828</v>
      </c>
      <c r="B681" s="34" t="s">
        <v>829</v>
      </c>
      <c r="C681" s="70">
        <v>31.35</v>
      </c>
      <c r="D681" s="65">
        <v>31.35</v>
      </c>
      <c r="E681" s="65">
        <v>31.35</v>
      </c>
      <c r="F681" s="65">
        <v>0</v>
      </c>
      <c r="G681" s="65">
        <v>31.35</v>
      </c>
      <c r="H681" s="65">
        <v>31.35</v>
      </c>
    </row>
    <row r="682" spans="1:8" x14ac:dyDescent="0.25">
      <c r="A682" s="34" t="s">
        <v>830</v>
      </c>
      <c r="B682" s="34" t="s">
        <v>831</v>
      </c>
      <c r="C682" s="70">
        <v>89.92</v>
      </c>
      <c r="D682" s="65">
        <v>89.92</v>
      </c>
      <c r="E682" s="65">
        <v>89.92</v>
      </c>
      <c r="F682" s="65">
        <v>0</v>
      </c>
      <c r="G682" s="65">
        <v>89.92</v>
      </c>
      <c r="H682" s="65">
        <v>89.92</v>
      </c>
    </row>
    <row r="683" spans="1:8" x14ac:dyDescent="0.25">
      <c r="A683" s="34" t="s">
        <v>832</v>
      </c>
      <c r="B683" s="34" t="s">
        <v>801</v>
      </c>
      <c r="C683" s="70">
        <v>19965</v>
      </c>
      <c r="D683" s="65">
        <v>25825.5</v>
      </c>
      <c r="E683" s="65">
        <v>37282</v>
      </c>
      <c r="F683" s="65">
        <v>36884</v>
      </c>
      <c r="G683" s="65">
        <v>36884</v>
      </c>
      <c r="H683" s="65">
        <v>36884</v>
      </c>
    </row>
    <row r="684" spans="1:8" x14ac:dyDescent="0.25">
      <c r="A684" s="34" t="s">
        <v>833</v>
      </c>
      <c r="B684" s="34" t="s">
        <v>834</v>
      </c>
      <c r="C684" s="70">
        <v>179.42999999999995</v>
      </c>
      <c r="D684" s="65">
        <v>108.46</v>
      </c>
      <c r="E684" s="65">
        <v>98</v>
      </c>
      <c r="F684" s="65">
        <v>38.449999999999996</v>
      </c>
      <c r="G684" s="65">
        <v>51</v>
      </c>
      <c r="H684" s="65">
        <v>51</v>
      </c>
    </row>
    <row r="685" spans="1:8" x14ac:dyDescent="0.25">
      <c r="A685" s="34" t="s">
        <v>835</v>
      </c>
      <c r="B685" s="34" t="s">
        <v>836</v>
      </c>
      <c r="C685" s="70">
        <v>8.15</v>
      </c>
      <c r="D685" s="65">
        <v>5.9900000000000011</v>
      </c>
      <c r="E685" s="65">
        <v>4</v>
      </c>
      <c r="F685" s="65">
        <v>3.12</v>
      </c>
      <c r="G685" s="65">
        <v>4</v>
      </c>
      <c r="H685" s="65">
        <v>4</v>
      </c>
    </row>
    <row r="686" spans="1:8" x14ac:dyDescent="0.25">
      <c r="A686" s="34" t="s">
        <v>837</v>
      </c>
      <c r="B686" s="34" t="s">
        <v>838</v>
      </c>
      <c r="C686" s="70">
        <v>1.6999999999999997</v>
      </c>
      <c r="D686" s="65">
        <v>0.35</v>
      </c>
      <c r="E686" s="65">
        <v>0</v>
      </c>
      <c r="F686" s="65">
        <v>0</v>
      </c>
      <c r="G686" s="65">
        <v>0</v>
      </c>
      <c r="H686" s="65">
        <v>0</v>
      </c>
    </row>
    <row r="687" spans="1:8" x14ac:dyDescent="0.25">
      <c r="A687" s="34" t="s">
        <v>839</v>
      </c>
      <c r="B687" s="34" t="s">
        <v>840</v>
      </c>
      <c r="C687" s="70">
        <v>0</v>
      </c>
      <c r="D687" s="65">
        <v>0</v>
      </c>
      <c r="E687" s="65">
        <v>2</v>
      </c>
      <c r="F687" s="65">
        <v>0</v>
      </c>
      <c r="G687" s="65">
        <v>0</v>
      </c>
      <c r="H687" s="65">
        <v>0</v>
      </c>
    </row>
    <row r="688" spans="1:8" x14ac:dyDescent="0.25">
      <c r="A688" s="34" t="s">
        <v>841</v>
      </c>
      <c r="B688" s="34" t="s">
        <v>842</v>
      </c>
      <c r="C688" s="70">
        <v>29.52</v>
      </c>
      <c r="D688" s="65">
        <v>18.290000000000003</v>
      </c>
      <c r="E688" s="65">
        <v>15</v>
      </c>
      <c r="F688" s="65">
        <v>12.28</v>
      </c>
      <c r="G688" s="65">
        <v>12.7</v>
      </c>
      <c r="H688" s="65">
        <v>12</v>
      </c>
    </row>
    <row r="689" spans="1:8" ht="15.75" thickBot="1" x14ac:dyDescent="0.3">
      <c r="A689" s="34" t="s">
        <v>843</v>
      </c>
      <c r="B689" s="34" t="s">
        <v>844</v>
      </c>
      <c r="C689" s="73">
        <v>0</v>
      </c>
      <c r="D689" s="66">
        <v>0</v>
      </c>
      <c r="E689" s="66">
        <v>0</v>
      </c>
      <c r="F689" s="66">
        <v>0</v>
      </c>
      <c r="G689" s="66">
        <v>0</v>
      </c>
      <c r="H689" s="66">
        <v>0</v>
      </c>
    </row>
    <row r="690" spans="1:8" x14ac:dyDescent="0.25">
      <c r="A690" s="27" t="s">
        <v>845</v>
      </c>
      <c r="B690" s="27"/>
      <c r="C690" s="61">
        <f t="shared" ref="C690:H690" si="59">SUM(C674:C689)</f>
        <v>206146.88</v>
      </c>
      <c r="D690" s="67">
        <f t="shared" si="59"/>
        <v>251922.27000000005</v>
      </c>
      <c r="E690" s="67">
        <f t="shared" si="59"/>
        <v>254332.2</v>
      </c>
      <c r="F690" s="67">
        <f t="shared" si="59"/>
        <v>87283.589999999982</v>
      </c>
      <c r="G690" s="67">
        <f t="shared" si="59"/>
        <v>254332.00000000003</v>
      </c>
      <c r="H690" s="67">
        <f t="shared" si="59"/>
        <v>254978.00000000003</v>
      </c>
    </row>
    <row r="691" spans="1:8" x14ac:dyDescent="0.25">
      <c r="A691" s="34"/>
      <c r="B691" s="34"/>
      <c r="C691" s="55"/>
      <c r="D691" s="69"/>
      <c r="E691" s="69"/>
      <c r="F691" s="69"/>
      <c r="G691" s="69"/>
      <c r="H691" s="69"/>
    </row>
    <row r="692" spans="1:8" x14ac:dyDescent="0.25">
      <c r="A692" s="27" t="s">
        <v>155</v>
      </c>
      <c r="B692" s="27"/>
      <c r="C692" s="54">
        <f>C690</f>
        <v>206146.88</v>
      </c>
      <c r="D692" s="69">
        <f t="shared" ref="D692:H692" si="60">D690</f>
        <v>251922.27000000005</v>
      </c>
      <c r="E692" s="69">
        <f t="shared" si="60"/>
        <v>254332.2</v>
      </c>
      <c r="F692" s="69">
        <f t="shared" si="60"/>
        <v>87283.589999999982</v>
      </c>
      <c r="G692" s="69">
        <f t="shared" si="60"/>
        <v>254332.00000000003</v>
      </c>
      <c r="H692" s="69">
        <f t="shared" si="60"/>
        <v>254978.00000000003</v>
      </c>
    </row>
    <row r="693" spans="1:8" x14ac:dyDescent="0.25">
      <c r="A693" s="27"/>
      <c r="B693" s="27"/>
      <c r="C693" s="34"/>
      <c r="D693" s="37"/>
      <c r="E693" s="37"/>
      <c r="F693" s="37"/>
      <c r="G693" s="37"/>
      <c r="H693" s="37"/>
    </row>
    <row r="694" spans="1:8" x14ac:dyDescent="0.25">
      <c r="A694" s="105" t="s">
        <v>156</v>
      </c>
      <c r="B694" s="106"/>
      <c r="C694" s="34"/>
      <c r="D694" s="37"/>
      <c r="E694" s="37"/>
      <c r="F694" s="37"/>
      <c r="G694" s="37"/>
      <c r="H694" s="37"/>
    </row>
    <row r="695" spans="1:8" x14ac:dyDescent="0.25">
      <c r="A695" s="34" t="s">
        <v>846</v>
      </c>
      <c r="B695" s="34" t="s">
        <v>847</v>
      </c>
      <c r="C695" s="70">
        <v>6646.35</v>
      </c>
      <c r="D695" s="65">
        <v>6416.25</v>
      </c>
      <c r="E695" s="65">
        <v>6776</v>
      </c>
      <c r="F695" s="65">
        <v>6776.15</v>
      </c>
      <c r="G695" s="65">
        <v>6776.15</v>
      </c>
      <c r="H695" s="65">
        <v>6507.7</v>
      </c>
    </row>
    <row r="696" spans="1:8" x14ac:dyDescent="0.25">
      <c r="A696" s="34" t="s">
        <v>848</v>
      </c>
      <c r="B696" s="34" t="s">
        <v>849</v>
      </c>
      <c r="C696" s="70">
        <v>4618.6499999999996</v>
      </c>
      <c r="D696" s="65">
        <v>4458.75</v>
      </c>
      <c r="E696" s="65">
        <v>4709</v>
      </c>
      <c r="F696" s="65">
        <v>4708.8500000000004</v>
      </c>
      <c r="G696" s="65">
        <v>4708.8500000000004</v>
      </c>
      <c r="H696" s="65">
        <v>4522.3</v>
      </c>
    </row>
    <row r="697" spans="1:8" x14ac:dyDescent="0.25">
      <c r="A697" s="34" t="s">
        <v>850</v>
      </c>
      <c r="B697" s="34" t="s">
        <v>851</v>
      </c>
      <c r="C697" s="70">
        <v>265</v>
      </c>
      <c r="D697" s="65">
        <v>265</v>
      </c>
      <c r="E697" s="65">
        <v>265</v>
      </c>
      <c r="F697" s="65">
        <v>265</v>
      </c>
      <c r="G697" s="65">
        <v>265</v>
      </c>
      <c r="H697" s="65">
        <v>265</v>
      </c>
    </row>
    <row r="698" spans="1:8" x14ac:dyDescent="0.25">
      <c r="A698" s="34" t="s">
        <v>852</v>
      </c>
      <c r="B698" s="34" t="s">
        <v>252</v>
      </c>
      <c r="C698" s="70">
        <v>0</v>
      </c>
      <c r="D698" s="65">
        <v>0</v>
      </c>
      <c r="E698" s="65">
        <v>0</v>
      </c>
      <c r="F698" s="65">
        <v>0</v>
      </c>
      <c r="G698" s="65">
        <v>0</v>
      </c>
      <c r="H698" s="65">
        <v>0</v>
      </c>
    </row>
    <row r="699" spans="1:8" x14ac:dyDescent="0.25">
      <c r="A699" s="34" t="s">
        <v>853</v>
      </c>
      <c r="B699" s="34" t="s">
        <v>854</v>
      </c>
      <c r="C699" s="70">
        <v>10100</v>
      </c>
      <c r="D699" s="65">
        <v>5526</v>
      </c>
      <c r="E699" s="65">
        <v>5302</v>
      </c>
      <c r="F699" s="65">
        <v>5302</v>
      </c>
      <c r="G699" s="65">
        <v>5302</v>
      </c>
      <c r="H699" s="65">
        <v>5078</v>
      </c>
    </row>
    <row r="700" spans="1:8" x14ac:dyDescent="0.25">
      <c r="A700" s="34" t="s">
        <v>855</v>
      </c>
      <c r="B700" s="34" t="s">
        <v>856</v>
      </c>
      <c r="C700" s="70">
        <v>14000</v>
      </c>
      <c r="D700" s="65">
        <v>18650</v>
      </c>
      <c r="E700" s="65">
        <v>18900</v>
      </c>
      <c r="F700" s="65">
        <v>18900</v>
      </c>
      <c r="G700" s="65">
        <v>18900</v>
      </c>
      <c r="H700" s="65">
        <v>19100</v>
      </c>
    </row>
    <row r="701" spans="1:8" x14ac:dyDescent="0.25">
      <c r="A701" s="34" t="s">
        <v>857</v>
      </c>
      <c r="B701" s="34" t="s">
        <v>858</v>
      </c>
      <c r="C701" s="70">
        <v>224620</v>
      </c>
      <c r="D701" s="65">
        <v>221725</v>
      </c>
      <c r="E701" s="65">
        <v>218380</v>
      </c>
      <c r="F701" s="65">
        <v>218380</v>
      </c>
      <c r="G701" s="65">
        <v>218380</v>
      </c>
      <c r="H701" s="65">
        <v>219505</v>
      </c>
    </row>
    <row r="702" spans="1:8" x14ac:dyDescent="0.25">
      <c r="A702" s="34" t="s">
        <v>859</v>
      </c>
      <c r="B702" s="34" t="s">
        <v>860</v>
      </c>
      <c r="C702" s="70">
        <v>0</v>
      </c>
      <c r="D702" s="65">
        <v>0</v>
      </c>
      <c r="E702" s="65">
        <v>0</v>
      </c>
      <c r="F702" s="65">
        <v>0</v>
      </c>
      <c r="G702" s="65">
        <v>0</v>
      </c>
      <c r="H702" s="65">
        <v>0</v>
      </c>
    </row>
    <row r="703" spans="1:8" ht="15.75" thickBot="1" x14ac:dyDescent="0.3">
      <c r="A703" s="34" t="s">
        <v>861</v>
      </c>
      <c r="B703" s="34" t="s">
        <v>813</v>
      </c>
      <c r="C703" s="73">
        <v>0</v>
      </c>
      <c r="D703" s="66">
        <v>502.46</v>
      </c>
      <c r="E703" s="66">
        <v>0</v>
      </c>
      <c r="F703" s="66">
        <v>0</v>
      </c>
      <c r="G703" s="66">
        <v>0</v>
      </c>
      <c r="H703" s="66">
        <v>0</v>
      </c>
    </row>
    <row r="704" spans="1:8" x14ac:dyDescent="0.25">
      <c r="A704" s="27" t="s">
        <v>862</v>
      </c>
      <c r="B704" s="27"/>
      <c r="C704" s="61">
        <f>SUM(C695:C703)</f>
        <v>260250</v>
      </c>
      <c r="D704" s="67">
        <f>SUM(D695:D703)</f>
        <v>257543.46</v>
      </c>
      <c r="E704" s="67">
        <f>SUM(E695:E703)</f>
        <v>254332</v>
      </c>
      <c r="F704" s="67">
        <f>SUM(F695:F703)</f>
        <v>254332</v>
      </c>
      <c r="G704" s="67">
        <f>SUM(G695:G703)</f>
        <v>254332</v>
      </c>
      <c r="H704" s="67">
        <f>SUM(H695:H703)</f>
        <v>254978</v>
      </c>
    </row>
    <row r="705" spans="1:8" x14ac:dyDescent="0.25">
      <c r="A705" s="27"/>
      <c r="B705" s="27"/>
      <c r="C705" s="55"/>
      <c r="D705" s="69"/>
      <c r="E705" s="69"/>
      <c r="F705" s="69"/>
      <c r="G705" s="69"/>
      <c r="H705" s="69"/>
    </row>
    <row r="706" spans="1:8" x14ac:dyDescent="0.25">
      <c r="A706" s="27" t="s">
        <v>427</v>
      </c>
      <c r="B706" s="27"/>
      <c r="C706" s="54">
        <f>C704</f>
        <v>260250</v>
      </c>
      <c r="D706" s="69">
        <f t="shared" ref="D706:G706" si="61">D704</f>
        <v>257543.46</v>
      </c>
      <c r="E706" s="69">
        <f t="shared" si="61"/>
        <v>254332</v>
      </c>
      <c r="F706" s="69">
        <f t="shared" si="61"/>
        <v>254332</v>
      </c>
      <c r="G706" s="69">
        <f t="shared" si="61"/>
        <v>254332</v>
      </c>
      <c r="H706" s="69">
        <f>H704</f>
        <v>254978</v>
      </c>
    </row>
    <row r="707" spans="1:8" x14ac:dyDescent="0.25">
      <c r="A707" s="27"/>
      <c r="B707" s="27"/>
      <c r="C707" s="54"/>
      <c r="D707" s="69"/>
      <c r="E707" s="69"/>
      <c r="F707" s="69"/>
      <c r="G707" s="69"/>
      <c r="H707" s="69"/>
    </row>
    <row r="708" spans="1:8" x14ac:dyDescent="0.25">
      <c r="A708" s="25" t="s">
        <v>428</v>
      </c>
      <c r="B708" s="25"/>
      <c r="C708" s="63">
        <f>C692-C706</f>
        <v>-54103.119999999995</v>
      </c>
      <c r="D708" s="78">
        <f>D692-D706</f>
        <v>-5621.1899999999441</v>
      </c>
      <c r="E708" s="81">
        <f>E692-E706</f>
        <v>0.20000000001164153</v>
      </c>
      <c r="F708" s="78">
        <f>F692-F706</f>
        <v>-167048.41000000003</v>
      </c>
      <c r="G708" s="81">
        <f>G692-G706</f>
        <v>0</v>
      </c>
      <c r="H708" s="81">
        <f>H692-H706</f>
        <v>0</v>
      </c>
    </row>
    <row r="709" spans="1:8" x14ac:dyDescent="0.25">
      <c r="A709" s="34"/>
      <c r="B709" s="34"/>
      <c r="C709" s="34"/>
      <c r="D709" s="74"/>
      <c r="E709" s="74"/>
      <c r="F709" s="74"/>
      <c r="G709" s="74"/>
      <c r="H709" s="74"/>
    </row>
    <row r="710" spans="1:8" x14ac:dyDescent="0.25">
      <c r="A710" s="27" t="s">
        <v>932</v>
      </c>
      <c r="B710" s="27"/>
      <c r="C710" s="34"/>
      <c r="D710" s="74"/>
      <c r="E710" s="74"/>
      <c r="F710" s="74"/>
      <c r="G710" s="74"/>
      <c r="H710" s="74"/>
    </row>
    <row r="711" spans="1:8" ht="8.25" customHeight="1" x14ac:dyDescent="0.25">
      <c r="A711" s="35"/>
      <c r="B711" s="27"/>
      <c r="C711" s="34"/>
      <c r="D711" s="74"/>
      <c r="E711" s="74"/>
      <c r="F711" s="74"/>
      <c r="G711" s="74"/>
      <c r="H711" s="74"/>
    </row>
    <row r="712" spans="1:8" x14ac:dyDescent="0.25">
      <c r="A712" s="22" t="s">
        <v>806</v>
      </c>
      <c r="B712" s="27"/>
      <c r="C712" s="54">
        <f>C724</f>
        <v>1242811.5899999999</v>
      </c>
      <c r="D712" s="54">
        <f t="shared" ref="D712" si="62">D724</f>
        <v>1372512.8800000001</v>
      </c>
      <c r="E712" s="54">
        <f t="shared" ref="E712:H712" si="63">E724</f>
        <v>1578219.26</v>
      </c>
      <c r="F712" s="54">
        <f t="shared" si="63"/>
        <v>1382195.35</v>
      </c>
      <c r="G712" s="54">
        <f t="shared" si="63"/>
        <v>1416986.26</v>
      </c>
      <c r="H712" s="54">
        <f t="shared" si="63"/>
        <v>1510752.33</v>
      </c>
    </row>
    <row r="713" spans="1:8" ht="8.25" customHeight="1" x14ac:dyDescent="0.25">
      <c r="A713" s="35"/>
      <c r="B713" s="27"/>
      <c r="C713" s="55"/>
      <c r="D713" s="55"/>
      <c r="E713" s="55"/>
      <c r="F713" s="55"/>
      <c r="G713" s="55"/>
      <c r="H713" s="55"/>
    </row>
    <row r="714" spans="1:8" x14ac:dyDescent="0.25">
      <c r="A714" s="22" t="s">
        <v>427</v>
      </c>
      <c r="B714" s="27"/>
      <c r="C714" s="54">
        <f>C742</f>
        <v>1097441.57</v>
      </c>
      <c r="D714" s="54">
        <f t="shared" ref="D714" si="64">D742</f>
        <v>874890.62999999989</v>
      </c>
      <c r="E714" s="54">
        <f t="shared" ref="E714:H714" si="65">E742</f>
        <v>1577986.029596</v>
      </c>
      <c r="F714" s="54">
        <f t="shared" si="65"/>
        <v>1104691.71</v>
      </c>
      <c r="G714" s="54">
        <f t="shared" si="65"/>
        <v>1412333.1428</v>
      </c>
      <c r="H714" s="54">
        <f t="shared" si="65"/>
        <v>1368317.6324</v>
      </c>
    </row>
    <row r="715" spans="1:8" ht="8.25" customHeight="1" x14ac:dyDescent="0.25">
      <c r="A715" s="35"/>
      <c r="B715" s="27"/>
      <c r="C715" s="55"/>
      <c r="D715" s="55"/>
      <c r="E715" s="55"/>
      <c r="F715" s="55"/>
      <c r="G715" s="55"/>
      <c r="H715" s="55"/>
    </row>
    <row r="716" spans="1:8" x14ac:dyDescent="0.25">
      <c r="A716" s="22" t="s">
        <v>428</v>
      </c>
      <c r="B716" s="27"/>
      <c r="C716" s="54">
        <f t="shared" ref="C716:H716" si="66">C712-C714</f>
        <v>145370.01999999979</v>
      </c>
      <c r="D716" s="54">
        <f t="shared" si="66"/>
        <v>497622.25000000023</v>
      </c>
      <c r="E716" s="54">
        <f t="shared" si="66"/>
        <v>233.23040400003083</v>
      </c>
      <c r="F716" s="54">
        <f t="shared" si="66"/>
        <v>277503.64000000013</v>
      </c>
      <c r="G716" s="54">
        <f t="shared" si="66"/>
        <v>4653.1171999999788</v>
      </c>
      <c r="H716" s="54">
        <f t="shared" si="66"/>
        <v>142434.69760000007</v>
      </c>
    </row>
    <row r="717" spans="1:8" x14ac:dyDescent="0.25">
      <c r="A717" s="27"/>
      <c r="B717" s="27"/>
      <c r="C717" s="34"/>
      <c r="D717" s="74"/>
      <c r="E717" s="74"/>
      <c r="F717" s="74"/>
      <c r="G717" s="74"/>
      <c r="H717" s="74"/>
    </row>
    <row r="718" spans="1:8" x14ac:dyDescent="0.25">
      <c r="A718" s="27" t="s">
        <v>2</v>
      </c>
      <c r="B718" s="27"/>
      <c r="C718" s="34"/>
      <c r="D718" s="74"/>
      <c r="E718" s="74"/>
      <c r="F718" s="74"/>
      <c r="G718" s="74"/>
      <c r="H718" s="74"/>
    </row>
    <row r="719" spans="1:8" x14ac:dyDescent="0.25">
      <c r="A719" s="12" t="s">
        <v>863</v>
      </c>
      <c r="B719" s="12" t="s">
        <v>864</v>
      </c>
      <c r="C719" s="70">
        <v>1234057.52</v>
      </c>
      <c r="D719" s="65">
        <v>1362322.62</v>
      </c>
      <c r="E719" s="65">
        <v>1413886.26</v>
      </c>
      <c r="F719" s="65">
        <v>1379437.09</v>
      </c>
      <c r="G719" s="65">
        <v>1413886.26</v>
      </c>
      <c r="H719" s="65">
        <f>1495252.33+6000+6000</f>
        <v>1507252.33</v>
      </c>
    </row>
    <row r="720" spans="1:8" x14ac:dyDescent="0.25">
      <c r="A720" s="12" t="s">
        <v>865</v>
      </c>
      <c r="B720" s="12" t="s">
        <v>801</v>
      </c>
      <c r="C720" s="70">
        <v>0</v>
      </c>
      <c r="D720" s="65">
        <v>0</v>
      </c>
      <c r="E720" s="65">
        <v>0</v>
      </c>
      <c r="F720" s="65">
        <v>0</v>
      </c>
      <c r="G720" s="65">
        <v>0</v>
      </c>
      <c r="H720" s="65">
        <v>0</v>
      </c>
    </row>
    <row r="721" spans="1:8" x14ac:dyDescent="0.25">
      <c r="A721" s="34" t="s">
        <v>866</v>
      </c>
      <c r="B721" s="34" t="s">
        <v>53</v>
      </c>
      <c r="C721" s="70">
        <v>8550.41</v>
      </c>
      <c r="D721" s="65">
        <v>10190.26</v>
      </c>
      <c r="E721" s="65">
        <v>9400</v>
      </c>
      <c r="F721" s="65">
        <v>2758.26</v>
      </c>
      <c r="G721" s="65">
        <v>3100</v>
      </c>
      <c r="H721" s="65">
        <v>3500</v>
      </c>
    </row>
    <row r="722" spans="1:8" x14ac:dyDescent="0.25">
      <c r="A722" s="12" t="s">
        <v>867</v>
      </c>
      <c r="B722" s="12" t="s">
        <v>47</v>
      </c>
      <c r="C722" s="70">
        <v>0</v>
      </c>
      <c r="D722" s="65">
        <v>0</v>
      </c>
      <c r="E722" s="65">
        <v>154933</v>
      </c>
      <c r="F722" s="65">
        <v>0</v>
      </c>
      <c r="G722" s="65">
        <v>0</v>
      </c>
      <c r="H722" s="65">
        <v>0</v>
      </c>
    </row>
    <row r="723" spans="1:8" ht="15.75" thickBot="1" x14ac:dyDescent="0.3">
      <c r="A723" s="12" t="s">
        <v>868</v>
      </c>
      <c r="B723" s="12" t="s">
        <v>55</v>
      </c>
      <c r="C723" s="73">
        <v>203.66</v>
      </c>
      <c r="D723" s="66">
        <v>0</v>
      </c>
      <c r="E723" s="66">
        <v>0</v>
      </c>
      <c r="F723" s="66">
        <v>0</v>
      </c>
      <c r="G723" s="66">
        <v>0</v>
      </c>
      <c r="H723" s="66">
        <v>0</v>
      </c>
    </row>
    <row r="724" spans="1:8" x14ac:dyDescent="0.25">
      <c r="A724" s="27" t="s">
        <v>869</v>
      </c>
      <c r="B724" s="27"/>
      <c r="C724" s="61">
        <f>SUM(C719:C723)</f>
        <v>1242811.5899999999</v>
      </c>
      <c r="D724" s="67">
        <f>SUM(D719:D723)</f>
        <v>1372512.8800000001</v>
      </c>
      <c r="E724" s="67">
        <f t="shared" ref="E724:G724" si="67">SUM(E719:E723)</f>
        <v>1578219.26</v>
      </c>
      <c r="F724" s="67">
        <f t="shared" si="67"/>
        <v>1382195.35</v>
      </c>
      <c r="G724" s="67">
        <f t="shared" si="67"/>
        <v>1416986.26</v>
      </c>
      <c r="H724" s="67">
        <f>SUM(H719:H723)</f>
        <v>1510752.33</v>
      </c>
    </row>
    <row r="725" spans="1:8" x14ac:dyDescent="0.25">
      <c r="A725" s="27"/>
      <c r="B725" s="27"/>
      <c r="C725" s="34"/>
      <c r="D725" s="37"/>
      <c r="E725" s="37"/>
      <c r="F725" s="37"/>
      <c r="G725" s="37"/>
      <c r="H725" s="37"/>
    </row>
    <row r="726" spans="1:8" x14ac:dyDescent="0.25">
      <c r="A726" s="27" t="s">
        <v>155</v>
      </c>
      <c r="B726" s="27"/>
      <c r="C726" s="54">
        <f>C724</f>
        <v>1242811.5899999999</v>
      </c>
      <c r="D726" s="69">
        <f t="shared" ref="D726:H726" si="68">D724</f>
        <v>1372512.8800000001</v>
      </c>
      <c r="E726" s="69">
        <f t="shared" si="68"/>
        <v>1578219.26</v>
      </c>
      <c r="F726" s="69">
        <f t="shared" si="68"/>
        <v>1382195.35</v>
      </c>
      <c r="G726" s="69">
        <f t="shared" si="68"/>
        <v>1416986.26</v>
      </c>
      <c r="H726" s="69">
        <f t="shared" si="68"/>
        <v>1510752.33</v>
      </c>
    </row>
    <row r="727" spans="1:8" x14ac:dyDescent="0.25">
      <c r="A727" s="27"/>
      <c r="B727" s="27"/>
      <c r="C727" s="34"/>
      <c r="D727" s="37"/>
      <c r="E727" s="37"/>
      <c r="F727" s="37"/>
      <c r="G727" s="37"/>
      <c r="H727" s="37"/>
    </row>
    <row r="728" spans="1:8" x14ac:dyDescent="0.25">
      <c r="A728" s="27" t="s">
        <v>156</v>
      </c>
      <c r="B728" s="27"/>
      <c r="C728" s="34"/>
      <c r="D728" s="37"/>
      <c r="E728" s="37"/>
      <c r="F728" s="37"/>
      <c r="G728" s="37"/>
      <c r="H728" s="37"/>
    </row>
    <row r="729" spans="1:8" x14ac:dyDescent="0.25">
      <c r="A729" s="50" t="s">
        <v>870</v>
      </c>
      <c r="B729" s="50" t="s">
        <v>174</v>
      </c>
      <c r="C729" s="70">
        <v>5160</v>
      </c>
      <c r="D729" s="65">
        <v>17162.5</v>
      </c>
      <c r="E729" s="65">
        <v>30000</v>
      </c>
      <c r="F729" s="65">
        <v>34700</v>
      </c>
      <c r="G729" s="65">
        <v>45000</v>
      </c>
      <c r="H729" s="65">
        <v>25000</v>
      </c>
    </row>
    <row r="730" spans="1:8" x14ac:dyDescent="0.25">
      <c r="A730" s="50" t="s">
        <v>871</v>
      </c>
      <c r="B730" s="50" t="s">
        <v>503</v>
      </c>
      <c r="C730" s="70">
        <v>0</v>
      </c>
      <c r="D730" s="65">
        <v>0</v>
      </c>
      <c r="E730" s="65">
        <v>0</v>
      </c>
      <c r="F730" s="65">
        <v>0</v>
      </c>
      <c r="G730" s="65">
        <v>0</v>
      </c>
      <c r="H730" s="65">
        <v>0</v>
      </c>
    </row>
    <row r="731" spans="1:8" x14ac:dyDescent="0.25">
      <c r="A731" s="50" t="s">
        <v>872</v>
      </c>
      <c r="B731" s="57" t="s">
        <v>873</v>
      </c>
      <c r="C731" s="70">
        <v>346382.10000000003</v>
      </c>
      <c r="D731" s="65">
        <v>348422.6</v>
      </c>
      <c r="E731" s="65">
        <v>350594</v>
      </c>
      <c r="F731" s="65">
        <v>322260.07999999996</v>
      </c>
      <c r="G731" s="65">
        <v>351444.99</v>
      </c>
      <c r="H731" s="65">
        <v>350146.98</v>
      </c>
    </row>
    <row r="732" spans="1:8" x14ac:dyDescent="0.25">
      <c r="A732" s="34" t="s">
        <v>874</v>
      </c>
      <c r="B732" s="34" t="s">
        <v>875</v>
      </c>
      <c r="C732" s="70">
        <v>91185.22</v>
      </c>
      <c r="D732" s="65">
        <v>60986.060000000005</v>
      </c>
      <c r="E732" s="65">
        <v>70000</v>
      </c>
      <c r="F732" s="65">
        <v>75103.760000000009</v>
      </c>
      <c r="G732" s="65">
        <v>80000</v>
      </c>
      <c r="H732" s="65">
        <v>70000</v>
      </c>
    </row>
    <row r="733" spans="1:8" x14ac:dyDescent="0.25">
      <c r="A733" s="57" t="s">
        <v>876</v>
      </c>
      <c r="B733" s="57" t="s">
        <v>252</v>
      </c>
      <c r="C733" s="70">
        <v>0</v>
      </c>
      <c r="D733" s="65">
        <v>0</v>
      </c>
      <c r="E733" s="65">
        <v>0</v>
      </c>
      <c r="F733" s="65">
        <v>0</v>
      </c>
      <c r="G733" s="65">
        <v>0</v>
      </c>
      <c r="H733" s="65">
        <v>0</v>
      </c>
    </row>
    <row r="734" spans="1:8" x14ac:dyDescent="0.25">
      <c r="A734" s="57" t="s">
        <v>899</v>
      </c>
      <c r="B734" s="57" t="s">
        <v>877</v>
      </c>
      <c r="C734" s="70">
        <v>12499.05</v>
      </c>
      <c r="D734" s="65">
        <v>0</v>
      </c>
      <c r="E734" s="65">
        <v>0</v>
      </c>
      <c r="F734" s="65">
        <v>0</v>
      </c>
      <c r="G734" s="65">
        <v>0</v>
      </c>
      <c r="H734" s="65">
        <v>0</v>
      </c>
    </row>
    <row r="735" spans="1:8" x14ac:dyDescent="0.25">
      <c r="A735" s="57" t="s">
        <v>892</v>
      </c>
      <c r="B735" s="57" t="s">
        <v>878</v>
      </c>
      <c r="C735" s="70">
        <v>172759.61</v>
      </c>
      <c r="D735" s="65">
        <v>60607.69</v>
      </c>
      <c r="E735" s="65">
        <v>725000</v>
      </c>
      <c r="F735" s="65">
        <v>317304.88000000006</v>
      </c>
      <c r="G735" s="65">
        <v>540000</v>
      </c>
      <c r="H735" s="65">
        <v>500000</v>
      </c>
    </row>
    <row r="736" spans="1:8" x14ac:dyDescent="0.25">
      <c r="A736" s="34" t="s">
        <v>879</v>
      </c>
      <c r="B736" s="34" t="s">
        <v>813</v>
      </c>
      <c r="C736" s="70">
        <v>0</v>
      </c>
      <c r="D736" s="65">
        <v>0</v>
      </c>
      <c r="E736" s="65">
        <v>0</v>
      </c>
      <c r="F736" s="65">
        <v>0</v>
      </c>
      <c r="G736" s="65">
        <v>0</v>
      </c>
      <c r="H736" s="65">
        <v>0</v>
      </c>
    </row>
    <row r="737" spans="1:8" x14ac:dyDescent="0.25">
      <c r="A737" s="34" t="s">
        <v>880</v>
      </c>
      <c r="B737" s="34" t="s">
        <v>881</v>
      </c>
      <c r="C737" s="70">
        <v>0</v>
      </c>
      <c r="D737" s="65">
        <v>0</v>
      </c>
      <c r="E737" s="65">
        <v>0</v>
      </c>
      <c r="F737" s="65">
        <v>0</v>
      </c>
      <c r="G737" s="65">
        <v>0</v>
      </c>
      <c r="H737" s="65">
        <v>0</v>
      </c>
    </row>
    <row r="738" spans="1:8" x14ac:dyDescent="0.25">
      <c r="A738" s="34" t="s">
        <v>882</v>
      </c>
      <c r="B738" s="34" t="s">
        <v>883</v>
      </c>
      <c r="C738" s="70">
        <v>119311.5</v>
      </c>
      <c r="D738" s="65">
        <v>0</v>
      </c>
      <c r="E738" s="65">
        <v>0</v>
      </c>
      <c r="F738" s="65">
        <v>0</v>
      </c>
      <c r="G738" s="65">
        <v>0</v>
      </c>
      <c r="H738" s="65">
        <v>0</v>
      </c>
    </row>
    <row r="739" spans="1:8" ht="15.75" thickBot="1" x14ac:dyDescent="0.3">
      <c r="A739" s="34" t="s">
        <v>884</v>
      </c>
      <c r="B739" s="34" t="s">
        <v>259</v>
      </c>
      <c r="C739" s="73">
        <v>350144.09</v>
      </c>
      <c r="D739" s="66">
        <v>387711.77999999997</v>
      </c>
      <c r="E739" s="66">
        <v>402392.02959600004</v>
      </c>
      <c r="F739" s="66">
        <v>355322.99</v>
      </c>
      <c r="G739" s="66">
        <f>G719*28%</f>
        <v>395888.15280000004</v>
      </c>
      <c r="H739" s="66">
        <f>(1495252.33*28%)+3000+1500</f>
        <v>423170.65240000008</v>
      </c>
    </row>
    <row r="740" spans="1:8" x14ac:dyDescent="0.25">
      <c r="A740" s="27" t="s">
        <v>885</v>
      </c>
      <c r="B740" s="27"/>
      <c r="C740" s="61">
        <f>SUM(C729:C739)</f>
        <v>1097441.57</v>
      </c>
      <c r="D740" s="67">
        <f>SUM(D729:D739)</f>
        <v>874890.62999999989</v>
      </c>
      <c r="E740" s="67">
        <f t="shared" ref="E740:H740" si="69">SUM(E729:E739)</f>
        <v>1577986.029596</v>
      </c>
      <c r="F740" s="67">
        <f t="shared" si="69"/>
        <v>1104691.71</v>
      </c>
      <c r="G740" s="67">
        <f t="shared" si="69"/>
        <v>1412333.1428</v>
      </c>
      <c r="H740" s="67">
        <f t="shared" si="69"/>
        <v>1368317.6324</v>
      </c>
    </row>
    <row r="741" spans="1:8" x14ac:dyDescent="0.25">
      <c r="A741" s="27"/>
      <c r="B741" s="27"/>
      <c r="C741" s="54"/>
      <c r="D741" s="69"/>
      <c r="E741" s="69"/>
      <c r="F741" s="69"/>
      <c r="G741" s="69"/>
      <c r="H741" s="69"/>
    </row>
    <row r="742" spans="1:8" x14ac:dyDescent="0.25">
      <c r="A742" s="55" t="s">
        <v>427</v>
      </c>
      <c r="B742" s="34"/>
      <c r="C742" s="54">
        <f>C740</f>
        <v>1097441.57</v>
      </c>
      <c r="D742" s="69">
        <f t="shared" ref="D742" si="70">D740</f>
        <v>874890.62999999989</v>
      </c>
      <c r="E742" s="69">
        <f t="shared" ref="E742:H742" si="71">E740</f>
        <v>1577986.029596</v>
      </c>
      <c r="F742" s="69">
        <f t="shared" si="71"/>
        <v>1104691.71</v>
      </c>
      <c r="G742" s="69">
        <f t="shared" si="71"/>
        <v>1412333.1428</v>
      </c>
      <c r="H742" s="69">
        <f t="shared" si="71"/>
        <v>1368317.6324</v>
      </c>
    </row>
    <row r="743" spans="1:8" x14ac:dyDescent="0.25">
      <c r="A743" s="55"/>
      <c r="B743" s="34"/>
      <c r="C743" s="54"/>
      <c r="D743" s="69"/>
      <c r="E743" s="69"/>
      <c r="F743" s="69"/>
      <c r="G743" s="69"/>
      <c r="H743" s="69"/>
    </row>
    <row r="744" spans="1:8" x14ac:dyDescent="0.25">
      <c r="A744" s="27" t="s">
        <v>657</v>
      </c>
      <c r="B744" s="27"/>
      <c r="C744" s="54">
        <f t="shared" ref="C744:H744" si="72">C726-C742</f>
        <v>145370.01999999979</v>
      </c>
      <c r="D744" s="69">
        <f t="shared" si="72"/>
        <v>497622.25000000023</v>
      </c>
      <c r="E744" s="69">
        <f t="shared" si="72"/>
        <v>233.23040400003083</v>
      </c>
      <c r="F744" s="69">
        <f t="shared" si="72"/>
        <v>277503.64000000013</v>
      </c>
      <c r="G744" s="69">
        <f t="shared" si="72"/>
        <v>4653.1171999999788</v>
      </c>
      <c r="H744" s="69">
        <f t="shared" si="72"/>
        <v>142434.69760000007</v>
      </c>
    </row>
  </sheetData>
  <mergeCells count="8">
    <mergeCell ref="A1:H1"/>
    <mergeCell ref="A279:B279"/>
    <mergeCell ref="A694:B694"/>
    <mergeCell ref="A2:H2"/>
    <mergeCell ref="A3:H3"/>
    <mergeCell ref="A120:B120"/>
    <mergeCell ref="A178:B178"/>
    <mergeCell ref="A236:B236"/>
  </mergeCells>
  <printOptions horizontalCentered="1"/>
  <pageMargins left="0" right="0" top="0" bottom="0" header="0" footer="0"/>
  <pageSetup scale="85" fitToHeight="0" orientation="portrait" r:id="rId1"/>
  <rowBreaks count="13" manualBreakCount="13">
    <brk id="56" max="7" man="1"/>
    <brk id="92" max="16383" man="1"/>
    <brk id="118" max="16383" man="1"/>
    <brk id="176" max="7" man="1"/>
    <brk id="278" max="7" man="1"/>
    <brk id="314" max="7" man="1"/>
    <brk id="403" max="7" man="1"/>
    <brk id="435" max="16383" man="1"/>
    <brk id="516" max="16383" man="1"/>
    <brk id="553" max="16383" man="1"/>
    <brk id="633" max="16383" man="1"/>
    <brk id="664" max="16383" man="1"/>
    <brk id="7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Van Dee</dc:creator>
  <cp:lastModifiedBy>Karen Hughes</cp:lastModifiedBy>
  <cp:lastPrinted>2021-12-07T22:25:18Z</cp:lastPrinted>
  <dcterms:created xsi:type="dcterms:W3CDTF">2020-10-12T13:21:28Z</dcterms:created>
  <dcterms:modified xsi:type="dcterms:W3CDTF">2022-04-01T18:03:35Z</dcterms:modified>
</cp:coreProperties>
</file>